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110" windowWidth="14570" windowHeight="12220" tabRatio="671"/>
  </bookViews>
  <sheets>
    <sheet name="Resultatregnskap" sheetId="18" r:id="rId1"/>
    <sheet name="Balanse - eiendeler" sheetId="19" r:id="rId2"/>
    <sheet name="Balanse - Gjeld og kapital" sheetId="20" r:id="rId3"/>
    <sheet name="Statsregnskap - netto" sheetId="34" r:id="rId4"/>
    <sheet name="Note1" sheetId="64" r:id="rId5"/>
    <sheet name="Note2" sheetId="39" r:id="rId6"/>
    <sheet name="Note3" sheetId="40" r:id="rId7"/>
    <sheet name="Note4" sheetId="41" r:id="rId8"/>
    <sheet name="Note5" sheetId="42" r:id="rId9"/>
    <sheet name="Note6" sheetId="43" r:id="rId10"/>
    <sheet name="Note8" sheetId="72" r:id="rId11"/>
    <sheet name="Note 10" sheetId="75" r:id="rId12"/>
    <sheet name="Note 11" sheetId="73" r:id="rId13"/>
    <sheet name="Note12" sheetId="58" r:id="rId14"/>
    <sheet name="Note 13" sheetId="53" r:id="rId15"/>
    <sheet name="Note14" sheetId="54" r:id="rId16"/>
    <sheet name="Note 15 NTNU" sheetId="70" r:id="rId17"/>
    <sheet name="Note16" sheetId="55" r:id="rId18"/>
    <sheet name="Note17" sheetId="56" r:id="rId19"/>
    <sheet name="Note 18" sheetId="74" r:id="rId20"/>
    <sheet name="Note 21" sheetId="66" r:id="rId21"/>
    <sheet name="Note 22" sheetId="69" r:id="rId22"/>
    <sheet name="Resultat - Budsjettoppfølging" sheetId="61" r:id="rId23"/>
  </sheets>
  <definedNames>
    <definedName name="_xlnm.Print_Area" localSheetId="16">'Note 15 NTNU'!$A$1:$K$87</definedName>
    <definedName name="_xlnm.Print_Area" localSheetId="8">Note5!$A$1:$N$58</definedName>
  </definedNames>
  <calcPr calcId="145621"/>
</workbook>
</file>

<file path=xl/calcChain.xml><?xml version="1.0" encoding="utf-8"?>
<calcChain xmlns="http://schemas.openxmlformats.org/spreadsheetml/2006/main">
  <c r="E14" i="61" l="1"/>
  <c r="E13" i="61"/>
  <c r="E11" i="61"/>
  <c r="C14" i="61"/>
  <c r="C13" i="61"/>
  <c r="C11" i="61"/>
  <c r="E58" i="61" l="1"/>
  <c r="E57" i="61"/>
  <c r="C58" i="61"/>
  <c r="C57" i="61"/>
  <c r="E47" i="61"/>
  <c r="C47" i="61"/>
  <c r="E41" i="61"/>
  <c r="C41" i="61"/>
  <c r="E30" i="61"/>
  <c r="E29" i="61"/>
  <c r="C30" i="61"/>
  <c r="C29" i="61"/>
  <c r="E22" i="61"/>
  <c r="E20" i="61"/>
  <c r="E19" i="61"/>
  <c r="E18" i="61"/>
  <c r="C22" i="61"/>
  <c r="C20" i="61"/>
  <c r="C19" i="61"/>
  <c r="C18" i="61"/>
  <c r="E9" i="61"/>
  <c r="C9" i="61"/>
  <c r="F16" i="40" l="1"/>
  <c r="E16" i="40"/>
  <c r="J35" i="70" l="1"/>
  <c r="J36" i="70"/>
  <c r="J37" i="70"/>
  <c r="J49" i="70"/>
  <c r="J50" i="70"/>
  <c r="J51" i="70"/>
  <c r="J48" i="70" l="1"/>
  <c r="J29" i="70" l="1"/>
  <c r="F4" i="75"/>
  <c r="E4" i="75"/>
  <c r="F10" i="75"/>
  <c r="E10" i="75"/>
  <c r="G46" i="56" l="1"/>
  <c r="G30" i="56"/>
  <c r="E9" i="74" l="1"/>
  <c r="I17" i="53" l="1"/>
  <c r="E8" i="53"/>
  <c r="F8" i="53"/>
  <c r="K23" i="73" l="1"/>
  <c r="K19" i="73"/>
  <c r="J19" i="73"/>
  <c r="J23" i="73" s="1"/>
  <c r="H77" i="72" l="1"/>
  <c r="G77" i="72"/>
  <c r="F77" i="72"/>
  <c r="I76" i="72"/>
  <c r="I75" i="72"/>
  <c r="I74" i="72"/>
  <c r="I73" i="72"/>
  <c r="I72" i="72"/>
  <c r="I71" i="72"/>
  <c r="I70" i="72"/>
  <c r="I69" i="72"/>
  <c r="I68" i="72"/>
  <c r="I77" i="72" s="1"/>
  <c r="H58" i="72"/>
  <c r="H60" i="72" s="1"/>
  <c r="H50" i="72"/>
  <c r="H43" i="72"/>
  <c r="H52" i="72" s="1"/>
  <c r="H54" i="72" s="1"/>
  <c r="H35" i="72"/>
  <c r="H23" i="72"/>
  <c r="C26" i="19" l="1"/>
  <c r="I52" i="70" l="1"/>
  <c r="H52" i="70"/>
  <c r="G52" i="70"/>
  <c r="J52" i="70" l="1"/>
  <c r="E3" i="39" l="1"/>
  <c r="F3" i="39"/>
  <c r="E11" i="39"/>
  <c r="F11" i="39"/>
  <c r="G33" i="55" l="1"/>
  <c r="F33" i="55"/>
  <c r="G21" i="55"/>
  <c r="F21" i="55"/>
  <c r="G9" i="55"/>
  <c r="F9" i="55"/>
  <c r="I83" i="70" l="1"/>
  <c r="I85" i="70" s="1"/>
  <c r="H83" i="70"/>
  <c r="H85" i="70" s="1"/>
  <c r="G83" i="70"/>
  <c r="J82" i="70"/>
  <c r="J81" i="70"/>
  <c r="J80" i="70"/>
  <c r="J79" i="70"/>
  <c r="J78" i="70"/>
  <c r="J77" i="70"/>
  <c r="I71" i="70"/>
  <c r="I73" i="70" s="1"/>
  <c r="H71" i="70"/>
  <c r="H73" i="70" s="1"/>
  <c r="J70" i="70"/>
  <c r="J69" i="70"/>
  <c r="J68" i="70"/>
  <c r="J67" i="70"/>
  <c r="J66" i="70"/>
  <c r="J65" i="70"/>
  <c r="J64" i="70"/>
  <c r="I38" i="70"/>
  <c r="H38" i="70"/>
  <c r="I45" i="70"/>
  <c r="H45" i="70"/>
  <c r="J44" i="70"/>
  <c r="J43" i="70"/>
  <c r="J42" i="70"/>
  <c r="J41" i="70"/>
  <c r="I30" i="70"/>
  <c r="H30" i="70"/>
  <c r="J28" i="70"/>
  <c r="J27" i="70"/>
  <c r="J26" i="70"/>
  <c r="J25" i="70"/>
  <c r="I23" i="70"/>
  <c r="H23" i="70"/>
  <c r="J22" i="70"/>
  <c r="J21" i="70"/>
  <c r="J20" i="70"/>
  <c r="J19" i="70"/>
  <c r="J18" i="70"/>
  <c r="J17" i="70"/>
  <c r="I15" i="70"/>
  <c r="H15" i="70"/>
  <c r="J14" i="70"/>
  <c r="J13" i="70"/>
  <c r="K23" i="42"/>
  <c r="J23" i="42"/>
  <c r="I23" i="42"/>
  <c r="H23" i="42"/>
  <c r="G23" i="42"/>
  <c r="F23" i="42"/>
  <c r="E23" i="42"/>
  <c r="D23" i="42"/>
  <c r="L22" i="42"/>
  <c r="L21" i="42"/>
  <c r="L23" i="42" s="1"/>
  <c r="F15" i="42"/>
  <c r="L14" i="42"/>
  <c r="L13" i="42"/>
  <c r="L12" i="42"/>
  <c r="L11" i="42"/>
  <c r="L10" i="42"/>
  <c r="K9" i="42"/>
  <c r="K15" i="42" s="1"/>
  <c r="J9" i="42"/>
  <c r="J15" i="42" s="1"/>
  <c r="I9" i="42"/>
  <c r="I15" i="42" s="1"/>
  <c r="H9" i="42"/>
  <c r="H15" i="42" s="1"/>
  <c r="G9" i="42"/>
  <c r="G15" i="42" s="1"/>
  <c r="F9" i="42"/>
  <c r="E9" i="42"/>
  <c r="E15" i="42" s="1"/>
  <c r="D9" i="42"/>
  <c r="D15" i="42" s="1"/>
  <c r="L8" i="42"/>
  <c r="L7" i="42"/>
  <c r="L6" i="42"/>
  <c r="L5" i="42"/>
  <c r="H87" i="70" l="1"/>
  <c r="J23" i="70"/>
  <c r="J30" i="70"/>
  <c r="I87" i="70"/>
  <c r="H31" i="70"/>
  <c r="H55" i="70" s="1"/>
  <c r="I31" i="70"/>
  <c r="I55" i="70" s="1"/>
  <c r="J45" i="70"/>
  <c r="J71" i="70"/>
  <c r="J73" i="70" s="1"/>
  <c r="J15" i="70"/>
  <c r="G85" i="70"/>
  <c r="G87" i="70" s="1"/>
  <c r="J34" i="70"/>
  <c r="J38" i="70" s="1"/>
  <c r="J83" i="70"/>
  <c r="J85" i="70" s="1"/>
  <c r="L9" i="42"/>
  <c r="L15" i="42" s="1"/>
  <c r="J31" i="70" l="1"/>
  <c r="J55" i="70" s="1"/>
  <c r="J87" i="70"/>
  <c r="G5" i="69" l="1"/>
  <c r="F5" i="69"/>
  <c r="G32" i="69"/>
  <c r="F32" i="69"/>
  <c r="G31" i="69"/>
  <c r="F31" i="69"/>
  <c r="G30" i="69"/>
  <c r="G34" i="69" s="1"/>
  <c r="F30" i="69"/>
  <c r="G29" i="69"/>
  <c r="F29" i="69"/>
  <c r="F24" i="69"/>
  <c r="F26" i="69" s="1"/>
  <c r="G21" i="69"/>
  <c r="G24" i="69" s="1"/>
  <c r="G26" i="69" s="1"/>
  <c r="F21" i="69"/>
  <c r="G10" i="69"/>
  <c r="G13" i="69" s="1"/>
  <c r="G15" i="69" s="1"/>
  <c r="F10" i="69"/>
  <c r="F13" i="69" s="1"/>
  <c r="F15" i="69" s="1"/>
  <c r="G22" i="66"/>
  <c r="G34" i="66" s="1"/>
  <c r="F22" i="66"/>
  <c r="F25" i="66" s="1"/>
  <c r="F29" i="66" s="1"/>
  <c r="A3" i="34"/>
  <c r="C37" i="19"/>
  <c r="D47" i="19"/>
  <c r="C47" i="19"/>
  <c r="D21" i="61"/>
  <c r="B15" i="61"/>
  <c r="B26" i="61" s="1"/>
  <c r="B37" i="61" s="1"/>
  <c r="B44" i="61" s="1"/>
  <c r="E24" i="61"/>
  <c r="C24" i="61"/>
  <c r="B24" i="61"/>
  <c r="E15" i="61"/>
  <c r="E26" i="61" s="1"/>
  <c r="E37" i="61" s="1"/>
  <c r="C15" i="61"/>
  <c r="G14" i="66"/>
  <c r="G33" i="66" s="1"/>
  <c r="F14" i="66"/>
  <c r="F33" i="66" s="1"/>
  <c r="G4" i="66"/>
  <c r="F4" i="66"/>
  <c r="B4" i="34"/>
  <c r="D5" i="20"/>
  <c r="C5" i="20"/>
  <c r="D45" i="20"/>
  <c r="C45" i="20"/>
  <c r="D38" i="20"/>
  <c r="C38" i="20"/>
  <c r="D29" i="20"/>
  <c r="C29" i="20"/>
  <c r="D25" i="20"/>
  <c r="C25" i="20"/>
  <c r="D16" i="20"/>
  <c r="C16" i="20"/>
  <c r="D12" i="20"/>
  <c r="C12" i="20"/>
  <c r="D5" i="19"/>
  <c r="C5" i="19"/>
  <c r="D53" i="19"/>
  <c r="C53" i="19"/>
  <c r="D43" i="19"/>
  <c r="C43" i="19"/>
  <c r="D37" i="19"/>
  <c r="D55" i="19" s="1"/>
  <c r="D28" i="19"/>
  <c r="C28" i="19"/>
  <c r="D21" i="19"/>
  <c r="C21" i="19"/>
  <c r="D13" i="19"/>
  <c r="C13" i="19"/>
  <c r="I6" i="64"/>
  <c r="F3" i="40"/>
  <c r="E7" i="61"/>
  <c r="D7" i="61"/>
  <c r="C7" i="61"/>
  <c r="B7" i="61"/>
  <c r="H4" i="56"/>
  <c r="F4" i="54"/>
  <c r="F4" i="53"/>
  <c r="F4" i="58"/>
  <c r="H6" i="64"/>
  <c r="I133" i="64"/>
  <c r="H133" i="64"/>
  <c r="I84" i="64"/>
  <c r="I56" i="64"/>
  <c r="I68" i="64"/>
  <c r="H84" i="64"/>
  <c r="H56" i="64"/>
  <c r="H68" i="64"/>
  <c r="I112" i="64"/>
  <c r="I123" i="64"/>
  <c r="H112" i="64"/>
  <c r="H123" i="64"/>
  <c r="I18" i="64"/>
  <c r="I31" i="64"/>
  <c r="H18" i="64"/>
  <c r="H31" i="64"/>
  <c r="I96" i="64"/>
  <c r="H96" i="64"/>
  <c r="E48" i="61"/>
  <c r="D48" i="61"/>
  <c r="C48" i="61"/>
  <c r="B48" i="61"/>
  <c r="H7" i="41"/>
  <c r="H6" i="41"/>
  <c r="G9" i="41"/>
  <c r="G15" i="41" s="1"/>
  <c r="F9" i="41"/>
  <c r="F15" i="41" s="1"/>
  <c r="D58" i="61"/>
  <c r="D57" i="61"/>
  <c r="D53" i="61"/>
  <c r="D52" i="61"/>
  <c r="D51" i="61"/>
  <c r="D54" i="61" s="1"/>
  <c r="D41" i="61"/>
  <c r="D42" i="61" s="1"/>
  <c r="D40" i="61"/>
  <c r="D34" i="61"/>
  <c r="D35" i="61" s="1"/>
  <c r="D30" i="61"/>
  <c r="D29" i="61"/>
  <c r="D23" i="61"/>
  <c r="D22" i="61"/>
  <c r="D20" i="61"/>
  <c r="D19" i="61"/>
  <c r="D18" i="61"/>
  <c r="D14" i="61"/>
  <c r="D13" i="61"/>
  <c r="D12" i="61"/>
  <c r="D11" i="61"/>
  <c r="D10" i="61"/>
  <c r="D9" i="61"/>
  <c r="E59" i="61"/>
  <c r="C59" i="61"/>
  <c r="B59" i="61"/>
  <c r="E54" i="61"/>
  <c r="C54" i="61"/>
  <c r="E42" i="61"/>
  <c r="C42" i="61"/>
  <c r="E31" i="61"/>
  <c r="C31" i="61"/>
  <c r="H4" i="43"/>
  <c r="E30" i="43" s="1"/>
  <c r="D46" i="18"/>
  <c r="C46" i="18"/>
  <c r="B31" i="61"/>
  <c r="B35" i="61"/>
  <c r="C35" i="61"/>
  <c r="E35" i="61"/>
  <c r="B42" i="61"/>
  <c r="B54" i="61"/>
  <c r="D52" i="18"/>
  <c r="C52" i="18"/>
  <c r="D13" i="18"/>
  <c r="D22" i="18"/>
  <c r="D29" i="18"/>
  <c r="D33" i="18"/>
  <c r="D40" i="18"/>
  <c r="D57" i="18"/>
  <c r="D62" i="18"/>
  <c r="C57" i="18"/>
  <c r="C62" i="18"/>
  <c r="C22" i="18"/>
  <c r="C13" i="18"/>
  <c r="C29" i="18"/>
  <c r="C33" i="18"/>
  <c r="G4" i="56"/>
  <c r="G10" i="56"/>
  <c r="H10" i="56"/>
  <c r="E4" i="54"/>
  <c r="E12" i="54"/>
  <c r="F12" i="54"/>
  <c r="E4" i="53"/>
  <c r="E4" i="58"/>
  <c r="E9" i="58"/>
  <c r="F9" i="58"/>
  <c r="F17" i="58" s="1"/>
  <c r="E15" i="58"/>
  <c r="E17" i="58" s="1"/>
  <c r="F15" i="58"/>
  <c r="G4" i="43"/>
  <c r="F30" i="43" s="1"/>
  <c r="G10" i="43"/>
  <c r="H10" i="43"/>
  <c r="G18" i="43"/>
  <c r="H18" i="43"/>
  <c r="G24" i="43"/>
  <c r="H24" i="43"/>
  <c r="G31" i="43"/>
  <c r="G33" i="43" s="1"/>
  <c r="G36" i="43" s="1"/>
  <c r="G39" i="43" s="1"/>
  <c r="G32" i="43"/>
  <c r="E33" i="43"/>
  <c r="F33" i="43"/>
  <c r="H8" i="41"/>
  <c r="H10" i="41"/>
  <c r="H11" i="41"/>
  <c r="H12" i="41"/>
  <c r="H13" i="41"/>
  <c r="H14" i="41"/>
  <c r="E3" i="40"/>
  <c r="B10" i="34"/>
  <c r="C40" i="18"/>
  <c r="C26" i="61" l="1"/>
  <c r="C37" i="61" s="1"/>
  <c r="C44" i="61" s="1"/>
  <c r="D15" i="61"/>
  <c r="I125" i="64"/>
  <c r="D59" i="61"/>
  <c r="E44" i="61"/>
  <c r="D31" i="61"/>
  <c r="D24" i="61"/>
  <c r="F34" i="66"/>
  <c r="F36" i="66" s="1"/>
  <c r="G25" i="66"/>
  <c r="G29" i="66" s="1"/>
  <c r="H88" i="64"/>
  <c r="H9" i="41"/>
  <c r="H15" i="41" s="1"/>
  <c r="I34" i="64"/>
  <c r="D47" i="20"/>
  <c r="D24" i="18"/>
  <c r="D35" i="18" s="1"/>
  <c r="D42" i="18" s="1"/>
  <c r="C18" i="20"/>
  <c r="C47" i="20"/>
  <c r="C55" i="19"/>
  <c r="C30" i="19"/>
  <c r="C24" i="18"/>
  <c r="C35" i="18" s="1"/>
  <c r="C42" i="18" s="1"/>
  <c r="G36" i="66"/>
  <c r="D30" i="19"/>
  <c r="D57" i="19" s="1"/>
  <c r="D18" i="20"/>
  <c r="H34" i="64"/>
  <c r="H125" i="64"/>
  <c r="I88" i="64"/>
  <c r="F34" i="69"/>
  <c r="D26" i="61" l="1"/>
  <c r="D37" i="61" s="1"/>
  <c r="D44" i="61" s="1"/>
  <c r="I136" i="64"/>
  <c r="D49" i="20"/>
  <c r="D59" i="19" s="1"/>
  <c r="C49" i="20"/>
  <c r="C57" i="19"/>
  <c r="H136" i="64"/>
  <c r="D52" i="20" l="1"/>
  <c r="C59" i="19"/>
  <c r="C52" i="20"/>
</calcChain>
</file>

<file path=xl/sharedStrings.xml><?xml version="1.0" encoding="utf-8"?>
<sst xmlns="http://schemas.openxmlformats.org/spreadsheetml/2006/main" count="1159" uniqueCount="947">
  <si>
    <t>Virksomhet:</t>
  </si>
  <si>
    <t>Gevinst ved salg av eiendom, anlegg, maskiner mv.*</t>
  </si>
  <si>
    <t>Salg av eiendom</t>
  </si>
  <si>
    <t>Salg av maskiner, utstyr mv</t>
  </si>
  <si>
    <t>Salg av andre driftsmidler</t>
  </si>
  <si>
    <t>*  Vesentlige salgstransaksjoner skal kommenteres og det skal angis eventuell øremerking av midlene.</t>
  </si>
  <si>
    <t>Salgs- og leieinntekter</t>
  </si>
  <si>
    <t>Sum driftsinntekter</t>
  </si>
  <si>
    <t>Lønninger</t>
  </si>
  <si>
    <t>Feriepenger</t>
  </si>
  <si>
    <t>Arbeidsgiveravgift</t>
  </si>
  <si>
    <t>Sykepenger og andre refusjoner</t>
  </si>
  <si>
    <t>Andre ytelser</t>
  </si>
  <si>
    <t>Sum lønnskostnader</t>
  </si>
  <si>
    <t>F&amp;U</t>
  </si>
  <si>
    <t>Rettigheter mv.</t>
  </si>
  <si>
    <t>Avskrivningsatser (levetider)</t>
  </si>
  <si>
    <t>Virksomhets-spesifikt</t>
  </si>
  <si>
    <t>5 år / lineært</t>
  </si>
  <si>
    <t>Tomter</t>
  </si>
  <si>
    <t>Drifts-bygninger</t>
  </si>
  <si>
    <t>Øvrige bygninger</t>
  </si>
  <si>
    <t>Anlegg under utførelse</t>
  </si>
  <si>
    <t>Infrastruktur- eiendeler</t>
  </si>
  <si>
    <t>Beredskaps-anskaffelser</t>
  </si>
  <si>
    <t>Maskiner, transportmidler</t>
  </si>
  <si>
    <t>Annet inventar og utstyr</t>
  </si>
  <si>
    <t>Sum</t>
  </si>
  <si>
    <t>Fra anlegg under utførelse til annen gruppe</t>
  </si>
  <si>
    <t>Ingen avskrivning</t>
  </si>
  <si>
    <t>10-60 år dekomponert lineært</t>
  </si>
  <si>
    <t>20-60 år dekomponert lineært</t>
  </si>
  <si>
    <t>3-15 år lineært</t>
  </si>
  <si>
    <t>Leverandørgjeld</t>
  </si>
  <si>
    <t>Annen kortsiktig gjeld</t>
  </si>
  <si>
    <t>Andre fordringer</t>
  </si>
  <si>
    <t>Note</t>
  </si>
  <si>
    <t>Driftsinntekter</t>
  </si>
  <si>
    <t>Gevinst ved salg av eiendom, anlegg og maskiner</t>
  </si>
  <si>
    <t>Andre driftsinntekter</t>
  </si>
  <si>
    <t>Driftskostnader</t>
  </si>
  <si>
    <t>Varekostnader</t>
  </si>
  <si>
    <t>Andre driftskostnader</t>
  </si>
  <si>
    <t xml:space="preserve">Avskrivninger </t>
  </si>
  <si>
    <t>Nedskrivninger</t>
  </si>
  <si>
    <t>Sum driftskostnader</t>
  </si>
  <si>
    <t>Ordinært driftsresultat</t>
  </si>
  <si>
    <t>Finansinntekter og finanskostnader</t>
  </si>
  <si>
    <t>Finansinntekter</t>
  </si>
  <si>
    <t>Finanskostnader</t>
  </si>
  <si>
    <t>Sum finansinntekter og finanskostnader</t>
  </si>
  <si>
    <t>Utbytte fra selskaper m.v.</t>
  </si>
  <si>
    <t>Sum inntekter fra eierandeler i selskaper m.v.</t>
  </si>
  <si>
    <t>Resultat av ordinære aktiviteter</t>
  </si>
  <si>
    <t>Avregninger</t>
  </si>
  <si>
    <t>Sum avregninger</t>
  </si>
  <si>
    <t>Innkrevningsvirksomhet</t>
  </si>
  <si>
    <t>Inntekter av avgifter og gebyrer direkte til statskassen</t>
  </si>
  <si>
    <t>Andre inntekter fra innkrevningsvirksomhet</t>
  </si>
  <si>
    <t>Overføringer til statskassen</t>
  </si>
  <si>
    <t>Sum innkrevningsvirksomhet</t>
  </si>
  <si>
    <t>Tilskuddsforvaltning</t>
  </si>
  <si>
    <t>Overføringer fra statskassen til tilskudd til andre</t>
  </si>
  <si>
    <t>Utbetalinger av tilskudd til andre</t>
  </si>
  <si>
    <t>Sum tilskuddsforvaltning</t>
  </si>
  <si>
    <t>Periodens resultat</t>
  </si>
  <si>
    <r>
      <t>Inntekter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fra eierandeler i selskaper m.v.</t>
    </r>
  </si>
  <si>
    <t>EIENDELER</t>
  </si>
  <si>
    <t>I Immaterielle eiendeler</t>
  </si>
  <si>
    <t>Forskning og utvikling</t>
  </si>
  <si>
    <t>Rettigheter og lignende immaterielle eiendeler</t>
  </si>
  <si>
    <t>Sum immaterielle eiendeler</t>
  </si>
  <si>
    <t>II Varige driftsmidler</t>
  </si>
  <si>
    <t>Bygninger, tomter og annen fast eiendom</t>
  </si>
  <si>
    <t>Driftsløsøre, inventar, verktøy og lignende</t>
  </si>
  <si>
    <t>Beredskapsanskaffelser</t>
  </si>
  <si>
    <t>Sum varige driftsmidler</t>
  </si>
  <si>
    <t>III Finansielle anleggsmidler</t>
  </si>
  <si>
    <t>Investeringer i datterselskaper</t>
  </si>
  <si>
    <t xml:space="preserve">Investeringer i tilknyttet selskap </t>
  </si>
  <si>
    <t>Investeringer i aksjer og andeler</t>
  </si>
  <si>
    <t>Sum finansielle anleggsmidler</t>
  </si>
  <si>
    <t>Sum anleggsmidler</t>
  </si>
  <si>
    <t>B. Omløpsmidler</t>
  </si>
  <si>
    <t>I Varebeholdninger og forskudd til leverandører</t>
  </si>
  <si>
    <t>Varebeholdninger</t>
  </si>
  <si>
    <t>Forskuddsbetalinger til leverandører</t>
  </si>
  <si>
    <t>II Fordringer</t>
  </si>
  <si>
    <t>Kundefordringer</t>
  </si>
  <si>
    <t>Sum fordringer</t>
  </si>
  <si>
    <t>Sum omløpsmidler</t>
  </si>
  <si>
    <t>Sum eiendeler</t>
  </si>
  <si>
    <t>VIRKSOMHETSKAPITAL OG GJELD</t>
  </si>
  <si>
    <t>C. Virksomhetskapital</t>
  </si>
  <si>
    <t>I Innskutt virksomhetskapital</t>
  </si>
  <si>
    <t>Sum innskutt virksomhetskapital</t>
  </si>
  <si>
    <t>II Opptjent virksomhetskapital</t>
  </si>
  <si>
    <t>Sum opptjent virksomhetskapital</t>
  </si>
  <si>
    <t>Sum virksomhetskapital</t>
  </si>
  <si>
    <t>D. Gjeld</t>
  </si>
  <si>
    <t>I Avsetning for langsiktige forpliktelser</t>
  </si>
  <si>
    <t xml:space="preserve">Andre avsetninger for forpliktelser </t>
  </si>
  <si>
    <t>Sum avsetning for langsiktige forpliktelser</t>
  </si>
  <si>
    <t>II Annen langsiktig gjeld</t>
  </si>
  <si>
    <t>Øvrig langsiktig gjeld</t>
  </si>
  <si>
    <t>Sum annen langsiktig gjeld</t>
  </si>
  <si>
    <t>III Kortsiktig gjeld</t>
  </si>
  <si>
    <t>Skyldig skattetrekk</t>
  </si>
  <si>
    <t>Skyldige offentlige avgifter</t>
  </si>
  <si>
    <t>Avsatte feriepenger</t>
  </si>
  <si>
    <t>Sum kortsiktig gjeld</t>
  </si>
  <si>
    <t>Sum gjeld</t>
  </si>
  <si>
    <t xml:space="preserve">Sum virksomhetskapital og gjeld </t>
  </si>
  <si>
    <t>Innskutt virksomhetskapital</t>
  </si>
  <si>
    <t xml:space="preserve">Sum </t>
  </si>
  <si>
    <t>Fordringer</t>
  </si>
  <si>
    <t>Opptjente, ikke fakturerte inntekter</t>
  </si>
  <si>
    <t>Forskuddsbetalt lønn</t>
  </si>
  <si>
    <t>Personallån</t>
  </si>
  <si>
    <t>Andre fordringer på ansatte</t>
  </si>
  <si>
    <t>Forskuddbetalte kostnader</t>
  </si>
  <si>
    <t>Håndkasser og andre kontantbeholdninger</t>
  </si>
  <si>
    <t>Sum bankinnskudd og kontanter</t>
  </si>
  <si>
    <t>Innskudd statens konsernkonto (nettobudsjetterte virksomheter)</t>
  </si>
  <si>
    <t>Øvrige bankkonti</t>
  </si>
  <si>
    <t>4, 5</t>
  </si>
  <si>
    <t>Gjeld</t>
  </si>
  <si>
    <t>Andre kontanter og kontantekvivalenter</t>
  </si>
  <si>
    <t>Sum kasse og bank</t>
  </si>
  <si>
    <t>Reiseforskudd</t>
  </si>
  <si>
    <t>Kundefordringer til pålydende</t>
  </si>
  <si>
    <t>Sum kundefordringer</t>
  </si>
  <si>
    <t>Periode:</t>
  </si>
  <si>
    <t>Regnskap</t>
  </si>
  <si>
    <t>Statsregnskapsrapportering for nettobudsjetterte virksomheter</t>
  </si>
  <si>
    <t>Regnskapsførerkonto:</t>
  </si>
  <si>
    <t>I    Inngående beholdning</t>
  </si>
  <si>
    <t>II   Endring i perioden</t>
  </si>
  <si>
    <t>III  Utgående beholdning</t>
  </si>
  <si>
    <t>Inntekt fra bevilgninger</t>
  </si>
  <si>
    <t>Avregning med statskassen (bruttobudsjetterte)</t>
  </si>
  <si>
    <t xml:space="preserve">   Merk at det er den regnskapsmessige gevinst og ikke salgssum som skal spesifiseres under driftsinntekter, ref. også note 9.</t>
  </si>
  <si>
    <t>Avsatt til latent tap (-)</t>
  </si>
  <si>
    <t>Disponeringer</t>
  </si>
  <si>
    <t>Pensjoner kostnadsføres i resultatregnskapet basert på faktisk påløpt premie for regnskapsåret.</t>
  </si>
  <si>
    <t>Pensjonskostnader*</t>
  </si>
  <si>
    <t>Forskuddsbetalte, ikke opptjente inntekter</t>
  </si>
  <si>
    <t>Sum fordring</t>
  </si>
  <si>
    <t>Husleie</t>
  </si>
  <si>
    <t>Vedlikehold egne bygg og anlegg</t>
  </si>
  <si>
    <t>Andre kostnader til drift av eiendom og lokaler</t>
  </si>
  <si>
    <t>Mindre utstyrsanskaffelser</t>
  </si>
  <si>
    <t>Leie av maskiner, inventar og lignende</t>
  </si>
  <si>
    <t>Konsulenter og andre kjøp av tjenester fra eksterne</t>
  </si>
  <si>
    <t>Reiser og diett</t>
  </si>
  <si>
    <t>Sum andre driftskostnader</t>
  </si>
  <si>
    <t>Renteinntekter</t>
  </si>
  <si>
    <t>Agio gevinst</t>
  </si>
  <si>
    <t>Annen finansinntekt</t>
  </si>
  <si>
    <t>Sum finansinntekter</t>
  </si>
  <si>
    <t>Rentekostnad</t>
  </si>
  <si>
    <t>Nedskrivning av aksjer</t>
  </si>
  <si>
    <t>Agio tap</t>
  </si>
  <si>
    <t>Annen finanskostnad</t>
  </si>
  <si>
    <t>Sum finanskostnader</t>
  </si>
  <si>
    <t>Mottatt utbytte fra selskap XX</t>
  </si>
  <si>
    <t>Mottatt utbytte fra selskap YY</t>
  </si>
  <si>
    <t>Sum mottatt utbytte</t>
  </si>
  <si>
    <t>Beregnet rentekostnad på investert kapital*:</t>
  </si>
  <si>
    <t>Grunnlag beregning av rentekostnad på investert kapital:</t>
  </si>
  <si>
    <t>Gjennom-snitt i perioden</t>
  </si>
  <si>
    <t>Balanseført verdi immaterielle eiendeler</t>
  </si>
  <si>
    <t>Balanseført verdi varige driftsmidler</t>
  </si>
  <si>
    <t xml:space="preserve">Beregning av rentekostnader på den kapitalen som er investert i virksomheten vises her i henhold til </t>
  </si>
  <si>
    <t>"Utkast til veiledningsnotat om renter på kapital"</t>
  </si>
  <si>
    <t>Forretnings-kontor</t>
  </si>
  <si>
    <t>Ervervsdato</t>
  </si>
  <si>
    <t>Antall    aksjer</t>
  </si>
  <si>
    <t>Eierandel</t>
  </si>
  <si>
    <t>Stemme-andel</t>
  </si>
  <si>
    <t>Sum anskaffelseskost</t>
  </si>
  <si>
    <t>Antall årsverk:</t>
  </si>
  <si>
    <t>Note 1 Spesifikasjon av driftsinntekter</t>
  </si>
  <si>
    <t>Note 2 Lønn og sosiale kostnader</t>
  </si>
  <si>
    <t>Note 3 Andre driftskostnader</t>
  </si>
  <si>
    <t>Note 4 Immaterielle eiendeler</t>
  </si>
  <si>
    <t>Note 5 Varige driftsmidler</t>
  </si>
  <si>
    <t>Note 6 Finansinntekter og finanskostnader</t>
  </si>
  <si>
    <t>Anskaffelseskost</t>
  </si>
  <si>
    <t>Ukurans</t>
  </si>
  <si>
    <t>Ukurans i beholdninger til internt bruk i virksomheten</t>
  </si>
  <si>
    <t>Ukurans i beholdninger beregnet på videresalg</t>
  </si>
  <si>
    <t>Sum ukurans</t>
  </si>
  <si>
    <t>Sum varebeholdninger</t>
  </si>
  <si>
    <t>Beholdninger anskaffet til internt bruk i virksomheten</t>
  </si>
  <si>
    <t>Beholdninger beregnet på videresalg</t>
  </si>
  <si>
    <t>IV Avregning med statskassen</t>
  </si>
  <si>
    <t>Statlige etater</t>
  </si>
  <si>
    <t>Kommunale og fylkeskommunale etater</t>
  </si>
  <si>
    <t>Organisasjoner</t>
  </si>
  <si>
    <t>Næringsliv/privat</t>
  </si>
  <si>
    <t>EU tilskudd/tildeling fra rammeprogram for forskning</t>
  </si>
  <si>
    <t>EU tilskudd/tildeling til undervisning og annet</t>
  </si>
  <si>
    <t>Andre</t>
  </si>
  <si>
    <t>Bunden virksomhetskapital:</t>
  </si>
  <si>
    <t>Annen opptjent virksomhetskapital:</t>
  </si>
  <si>
    <t xml:space="preserve">Nettobudsjetterte virksomheter kan ikke etablere virksomhetskapital innenfor den bevilgningsfinansierte </t>
  </si>
  <si>
    <t>virksomhet. Når virksomhetskapital er anvendt til dette formålet, er den å anse som bundet</t>
  </si>
  <si>
    <t>virksomhetskapital, dvs den kan ikke anvendes til å dekke eventuelle underskudd innenfor den løpende driften.</t>
  </si>
  <si>
    <t>* Gjelder bare institusjoner som balansefører anleggsmidler. Beregnet rentekostnad på investert kapital</t>
  </si>
  <si>
    <t xml:space="preserve"> skal kun gis som noteopplysning. Den beregnede rentekostnaden skal ikke regnskapsføres.</t>
  </si>
  <si>
    <t>Antall måneder på rapporteringstidspunktet: (må fylles ut)</t>
  </si>
  <si>
    <t xml:space="preserve">SUM      </t>
  </si>
  <si>
    <t>Norges forskningsråd</t>
  </si>
  <si>
    <t>Sum Norges forskningsråd</t>
  </si>
  <si>
    <t>*Virksomheter som betaler pensjonspremie selv:</t>
  </si>
  <si>
    <t>- brutto benyttet til investeringsformål / varige driftsmidler av periodens bevilgning / driftstilskudd</t>
  </si>
  <si>
    <t>- utbetaling av tilskudd til andre</t>
  </si>
  <si>
    <t>Periodens  bevilgning fra Kunnskapsdepartementet *</t>
  </si>
  <si>
    <t>* Vesentlige tilskudd/overføringer skal spesifiseres på egne linjer</t>
  </si>
  <si>
    <t>*  Vesentlige tildelinger skal spesifiseres  på egne linjer.</t>
  </si>
  <si>
    <t>* Vesentlige tilskudd/tildelinger skal spesifiseres på egne linjer</t>
  </si>
  <si>
    <t>Gebyrer og lisenser</t>
  </si>
  <si>
    <t>Kostnadsførte investeringer og påkostninger</t>
  </si>
  <si>
    <t>Lønn og sosiale kostnader</t>
  </si>
  <si>
    <t>Tilskudd og overføringer fra andre departement</t>
  </si>
  <si>
    <t>Periodens tilskudd/overføring fra andre departement *</t>
  </si>
  <si>
    <t>Inntekt fra bevilgninger fra Kunnskapsdepartementet</t>
  </si>
  <si>
    <t>Andre poster som vedrører tilskudd og overføringer fra andre departement (spesifiseres)</t>
  </si>
  <si>
    <t>Andre poster som vedrører bevilgninger fra Kunnskapsdepartementet (spesifiseres)</t>
  </si>
  <si>
    <t xml:space="preserve">Sum tilskudd og overføringer fra andre departement </t>
  </si>
  <si>
    <t>Periodens tilskudd /overføring 1</t>
  </si>
  <si>
    <t>Periodens tilskudd /overføring 2</t>
  </si>
  <si>
    <t>Periodens tilskudd /overføring fra NFR</t>
  </si>
  <si>
    <t>Øvrige andre inntekter 1</t>
  </si>
  <si>
    <t>Øvrige andre inntekter 2</t>
  </si>
  <si>
    <t>Sum inntekt fra bevilgninger fra Kunnskapsdepartementet</t>
  </si>
  <si>
    <t>Tilskudd fra andre statlige forvaltningsorganer  *</t>
  </si>
  <si>
    <t>Andre poster som vedrører tilskudd fra andre statlige forvaltningsorganer (spesifiseres)</t>
  </si>
  <si>
    <t>Kunnskapsdepartementet</t>
  </si>
  <si>
    <t>Sum Kunnskapsdepartementet</t>
  </si>
  <si>
    <t>Opptjent virksomhetskapital</t>
  </si>
  <si>
    <t>Maskiner og transportmidler</t>
  </si>
  <si>
    <t>Obligasjoner og andre fordringer</t>
  </si>
  <si>
    <t>Overført bevilgning fra foregående år (bruttobudsjetterte virksomheter)</t>
  </si>
  <si>
    <t>- ubrukt bevilgning til investeringsformål (bruttobudsjetterte virksomheter)</t>
  </si>
  <si>
    <t>+ utsatt inntekt fra forpliktelse knyttet til investeringer (avskrivninger)</t>
  </si>
  <si>
    <t xml:space="preserve">+ utsatt inntekt fra forpliktelse knyttet til investeringer, bokført verdi avhendede anleggsmidler </t>
  </si>
  <si>
    <t>+ inntekt til pensjoner (gjelder virksomheter som er med i sentral ordning)</t>
  </si>
  <si>
    <t>Tilleggsopplysninger (gjelder bruttobudsjetterte virksomheter):</t>
  </si>
  <si>
    <t>Bevilgning overført fra forrige år</t>
  </si>
  <si>
    <t>Årets bevilgning</t>
  </si>
  <si>
    <t>Bevilgning søkt overført til neste år</t>
  </si>
  <si>
    <t>Tilleggsopplysninger når det er avhendet anleggsmidler:</t>
  </si>
  <si>
    <t>Vederlag ved avhending av anleggsmidler</t>
  </si>
  <si>
    <t>Regnskapsmessig gevinst/tap</t>
  </si>
  <si>
    <t>- bokført verdi av avhendede anleggsmidler*</t>
  </si>
  <si>
    <t>Utsatt virksomhet</t>
  </si>
  <si>
    <t>SUM utsatt virksomhet</t>
  </si>
  <si>
    <t>Strategiske formål</t>
  </si>
  <si>
    <t>SUM strategiske formål</t>
  </si>
  <si>
    <t>Større investeringer</t>
  </si>
  <si>
    <t>SUM større investeringer</t>
  </si>
  <si>
    <t>Andre avsetninger</t>
  </si>
  <si>
    <t>Andre departementer og statlige etater</t>
  </si>
  <si>
    <t>Resultatregnskap</t>
  </si>
  <si>
    <t>Balanse</t>
  </si>
  <si>
    <t>Resultat - Budsjettoppfølgingsrapport</t>
  </si>
  <si>
    <t xml:space="preserve">                                                                                                                                                                                                                             Budsjett pr:</t>
  </si>
  <si>
    <t xml:space="preserve">                                                                                                                                                             Regnskap pr:</t>
  </si>
  <si>
    <t>Avvik budsjett/ regnskap</t>
  </si>
  <si>
    <t xml:space="preserve">                                                                                                                            Regnskap pr:</t>
  </si>
  <si>
    <t>Tilført annen opptjent virksomhetskapital</t>
  </si>
  <si>
    <t>Sum disponeringer</t>
  </si>
  <si>
    <t>.</t>
  </si>
  <si>
    <t>Andre bidragsytere</t>
  </si>
  <si>
    <t>Sum andre bidragsytere</t>
  </si>
  <si>
    <t>Endring i perioden</t>
  </si>
  <si>
    <t>Endring</t>
  </si>
  <si>
    <t>Tilskudd og overføringer fra andre</t>
  </si>
  <si>
    <t>A. Anleggsmidler</t>
  </si>
  <si>
    <t>Sum varebeholdninger og forskudd til leverandører</t>
  </si>
  <si>
    <t>Ikke inntektsført bevilgning knyttet til anleggsmidler</t>
  </si>
  <si>
    <t>Sum tilskudd og overføringer fra andre statlige forvaltningsorganer</t>
  </si>
  <si>
    <t>Inntekt fra oppdragsfinansiert aktivitet:</t>
  </si>
  <si>
    <t>Tilskudd til annen bidragsfinansiert aktivitet*</t>
  </si>
  <si>
    <t>Sum tilskudd til annen bidragsfinansiert aktivitet</t>
  </si>
  <si>
    <t xml:space="preserve">Sum inntekt fra oppdragsfinansiert aktivitet </t>
  </si>
  <si>
    <t xml:space="preserve">Tilskudd og overføringer fra andre </t>
  </si>
  <si>
    <t>Gaver og gaveforsterkninger</t>
  </si>
  <si>
    <t>Sum gaver og gaveforsterkninger</t>
  </si>
  <si>
    <t>*Vesentlige bidrag skal spesifiseres på egne linjer eller i egne avsnitt. Midler som benyttes til investeringer skal behandles etter forpliktelsesmodellen og presentreres som i NFR-avsnittet.</t>
  </si>
  <si>
    <t>Andre salgs- og leieinntekter</t>
  </si>
  <si>
    <t>Sum andre salgs- og leieinntekter</t>
  </si>
  <si>
    <t>Andre inntekter:</t>
  </si>
  <si>
    <t>Tilskudd fra gaver og gaveforsterkninger*</t>
  </si>
  <si>
    <t>Mottatte gaver/gaveforsterkninger i perioden</t>
  </si>
  <si>
    <t>+ utsatt inntekt fra mottatte gaver/gaveforsterkninger</t>
  </si>
  <si>
    <t>Sum tilskudd fra gaver og gaveforsterkninger</t>
  </si>
  <si>
    <t>Ikke inntektsførte gaver og gaveforsterkninger</t>
  </si>
  <si>
    <t>Note 1 Spesifikasjon av driftsinntekter, forts</t>
  </si>
  <si>
    <t>Ikke inntektsførte bevilgninger og bidrag (nettobudsjetterte)</t>
  </si>
  <si>
    <t>Avregning statlig og bidragsfinansiert aktivitet (nettobudsjetterte)</t>
  </si>
  <si>
    <t>- ikke inntektsførte gaver og gaveforsterkninger</t>
  </si>
  <si>
    <t xml:space="preserve">*Vesentlige bidrag skal spesifiseres på egne linjer eller i egne avsnitt. </t>
  </si>
  <si>
    <t>Øvrige andre inntekter 3…</t>
  </si>
  <si>
    <t>Gaver som skal inntektsføres</t>
  </si>
  <si>
    <t>Avregning statlig og bidragsfinansiert virksomhet (nettobudsjetterte)</t>
  </si>
  <si>
    <t>Avsetning statlig og bidragsfinansiert aktivitet (nettobudsjetterte)</t>
  </si>
  <si>
    <t>Referanse</t>
  </si>
  <si>
    <t xml:space="preserve">Referanse </t>
  </si>
  <si>
    <t>AI.1</t>
  </si>
  <si>
    <t>AII.1</t>
  </si>
  <si>
    <t>AIII.1</t>
  </si>
  <si>
    <t>BI.1</t>
  </si>
  <si>
    <t>BI.2</t>
  </si>
  <si>
    <t>BII.1</t>
  </si>
  <si>
    <t>BII.2</t>
  </si>
  <si>
    <t>BII.3</t>
  </si>
  <si>
    <t>BIV.1</t>
  </si>
  <si>
    <t>BIV.2</t>
  </si>
  <si>
    <t>C.1</t>
  </si>
  <si>
    <t>DI.1</t>
  </si>
  <si>
    <t>DI.2</t>
  </si>
  <si>
    <t>DII.1</t>
  </si>
  <si>
    <t>DIII.1</t>
  </si>
  <si>
    <t>DIII.2</t>
  </si>
  <si>
    <t>DIII.3</t>
  </si>
  <si>
    <t>DIII.4</t>
  </si>
  <si>
    <t>DIII.5</t>
  </si>
  <si>
    <t>DIII.6</t>
  </si>
  <si>
    <t>DIV.1</t>
  </si>
  <si>
    <t>DIV.2</t>
  </si>
  <si>
    <t>DIV.3</t>
  </si>
  <si>
    <t>DIV.4</t>
  </si>
  <si>
    <t>N15I.1</t>
  </si>
  <si>
    <t>N15I.2</t>
  </si>
  <si>
    <t>N15I.3</t>
  </si>
  <si>
    <t>N15I.5</t>
  </si>
  <si>
    <t>N15I.6</t>
  </si>
  <si>
    <t>N15II.4</t>
  </si>
  <si>
    <t>N15II.5</t>
  </si>
  <si>
    <t>N1.1</t>
  </si>
  <si>
    <t>N1.2</t>
  </si>
  <si>
    <t>N1.3</t>
  </si>
  <si>
    <t>N1.4</t>
  </si>
  <si>
    <t>N1.5</t>
  </si>
  <si>
    <t>N1.6</t>
  </si>
  <si>
    <t>N1.7</t>
  </si>
  <si>
    <t>N1.8</t>
  </si>
  <si>
    <t>N1.9</t>
  </si>
  <si>
    <t>N1.10</t>
  </si>
  <si>
    <t>N1.11</t>
  </si>
  <si>
    <t>N1.12</t>
  </si>
  <si>
    <t>N1.13</t>
  </si>
  <si>
    <t>N1.14</t>
  </si>
  <si>
    <t>N1.15</t>
  </si>
  <si>
    <t>N1.16</t>
  </si>
  <si>
    <t>N1.17</t>
  </si>
  <si>
    <t>N1.18</t>
  </si>
  <si>
    <t>N1.19</t>
  </si>
  <si>
    <t>N1.20</t>
  </si>
  <si>
    <t>N1.21</t>
  </si>
  <si>
    <t>N1.22</t>
  </si>
  <si>
    <t>N1.23</t>
  </si>
  <si>
    <t>N1.24</t>
  </si>
  <si>
    <t>N1.25</t>
  </si>
  <si>
    <t>N1.26</t>
  </si>
  <si>
    <t>N1.27</t>
  </si>
  <si>
    <t>N1.28</t>
  </si>
  <si>
    <t>N1.29</t>
  </si>
  <si>
    <t>N1.30</t>
  </si>
  <si>
    <t>N1.31</t>
  </si>
  <si>
    <t>N1.32</t>
  </si>
  <si>
    <t>N1.33</t>
  </si>
  <si>
    <t>N1.34</t>
  </si>
  <si>
    <t>N1.35</t>
  </si>
  <si>
    <t>N1.36</t>
  </si>
  <si>
    <t>N1.37</t>
  </si>
  <si>
    <t>N1.38</t>
  </si>
  <si>
    <t>N1.39</t>
  </si>
  <si>
    <t>N1.40</t>
  </si>
  <si>
    <t>N1.41</t>
  </si>
  <si>
    <t>N1.42</t>
  </si>
  <si>
    <t>N1.43</t>
  </si>
  <si>
    <t>N1.44</t>
  </si>
  <si>
    <t>N1.45</t>
  </si>
  <si>
    <t>N1.46</t>
  </si>
  <si>
    <t>N1.47</t>
  </si>
  <si>
    <t>N1.48</t>
  </si>
  <si>
    <t>N1.49</t>
  </si>
  <si>
    <t>N1.50</t>
  </si>
  <si>
    <t>N1.51</t>
  </si>
  <si>
    <t>N1.52</t>
  </si>
  <si>
    <t>N1.53</t>
  </si>
  <si>
    <t>N1.54</t>
  </si>
  <si>
    <t>N1.55</t>
  </si>
  <si>
    <t>N1.56</t>
  </si>
  <si>
    <t>N1.59</t>
  </si>
  <si>
    <t>N1.60</t>
  </si>
  <si>
    <t>N1.61</t>
  </si>
  <si>
    <t>N1.62</t>
  </si>
  <si>
    <t>N1.65</t>
  </si>
  <si>
    <t>N1.66</t>
  </si>
  <si>
    <t>BIV.3</t>
  </si>
  <si>
    <t>Andre bankinnskudd</t>
  </si>
  <si>
    <t>Bankinnskudd på konsernkonto i Norges Bank</t>
  </si>
  <si>
    <t>Note 21 Spesifikasjon av andre innbetalinger (kontantstrømoppstillingen)</t>
  </si>
  <si>
    <t>Andre innbetalinger</t>
  </si>
  <si>
    <t>Innbetalinger fra EU  til undervisning og andre formål</t>
  </si>
  <si>
    <t>Innbetalinger fra andre</t>
  </si>
  <si>
    <t xml:space="preserve">Innbetalinger fra stiftelser </t>
  </si>
  <si>
    <t>Innbetalinger fra kommunale og fylkeskommunale etater</t>
  </si>
  <si>
    <t xml:space="preserve">Innbetalinger fra organisasjoner </t>
  </si>
  <si>
    <t>Øvrige innbetalinger</t>
  </si>
  <si>
    <t>N21.1</t>
  </si>
  <si>
    <t>N21.2</t>
  </si>
  <si>
    <t>N21.3</t>
  </si>
  <si>
    <t>N21.4</t>
  </si>
  <si>
    <t>N21.5</t>
  </si>
  <si>
    <t>N21.6</t>
  </si>
  <si>
    <t>N21.7</t>
  </si>
  <si>
    <t>Inngående beholdning skal oppgis pr. 1. januar i regnskapsåret.</t>
  </si>
  <si>
    <t>Endring i perioden skal oppgis for hele regnskapsåret.</t>
  </si>
  <si>
    <t>Utgående beholdning skal oppgis pr. 31. desember i regnskapsåret.</t>
  </si>
  <si>
    <t>N1.22A</t>
  </si>
  <si>
    <t>N1.22B</t>
  </si>
  <si>
    <t>- utbetaling av tilskudd/overføring fra regionale forskningsfond til andre</t>
  </si>
  <si>
    <r>
      <t xml:space="preserve">Sum inntekt fra bevilgninger </t>
    </r>
    <r>
      <rPr>
        <i/>
        <sz val="11"/>
        <rFont val="Times New Roman"/>
        <family val="1"/>
      </rPr>
      <t xml:space="preserve">(linje 1 i resultatregnskapet) </t>
    </r>
  </si>
  <si>
    <r>
      <t xml:space="preserve">Sum tilskudd og overføringer fra andre </t>
    </r>
    <r>
      <rPr>
        <i/>
        <sz val="12"/>
        <rFont val="Times New Roman"/>
        <family val="1"/>
      </rPr>
      <t>(linje 2 i resultatregnskapet)</t>
    </r>
  </si>
  <si>
    <r>
      <t xml:space="preserve">Gevinst ved salg av eiendom, anlegg og maskiner mv. </t>
    </r>
    <r>
      <rPr>
        <i/>
        <sz val="11"/>
        <rFont val="Times New Roman"/>
        <family val="1"/>
      </rPr>
      <t>(linje 3 i resultatregnskapet)</t>
    </r>
  </si>
  <si>
    <r>
      <t xml:space="preserve">Sum salgs- og leieinntekter </t>
    </r>
    <r>
      <rPr>
        <i/>
        <sz val="11"/>
        <rFont val="Times New Roman"/>
        <family val="1"/>
      </rPr>
      <t>(linje 4 i resultatregnskapet)</t>
    </r>
  </si>
  <si>
    <r>
      <t xml:space="preserve">Sum andre inntekter </t>
    </r>
    <r>
      <rPr>
        <i/>
        <sz val="11"/>
        <rFont val="Times New Roman"/>
        <family val="1"/>
      </rPr>
      <t>(linje 5 i resultatregnskapet)</t>
    </r>
  </si>
  <si>
    <t>Merknad:</t>
  </si>
  <si>
    <t>Note 10 Tilskuddsforvaltning</t>
  </si>
  <si>
    <t xml:space="preserve">Note 8 Innskutt og opptjent virksomhetskapital (nettobudsjetterte virksomheter) </t>
  </si>
  <si>
    <t>Note 11 Investeringer i aksjer og selskapsandeler</t>
  </si>
  <si>
    <t>Note 12 Varebeholdninger</t>
  </si>
  <si>
    <t>Regionale forskningsfond</t>
  </si>
  <si>
    <t>N15I.16A</t>
  </si>
  <si>
    <t>Sum regionale forskningsfond</t>
  </si>
  <si>
    <t>Note 13 Kundefordringer</t>
  </si>
  <si>
    <t>Note 14 Andre kortsiktige fordringer</t>
  </si>
  <si>
    <t>Note 16 Opptjente, ikke fakturerte inntekter / Forskuddsbetalte, ikke opptjente inntekter</t>
  </si>
  <si>
    <t>Note 17 Bankinnskudd, kontanter og lignende</t>
  </si>
  <si>
    <t>IV Kasse og bank</t>
  </si>
  <si>
    <t>Tøyenfondet og Observatoriefondet</t>
  </si>
  <si>
    <t>Sum finansielle omløpsmidler</t>
  </si>
  <si>
    <t>BIII.1</t>
  </si>
  <si>
    <t>Anskaffelseskost 31.12.2011</t>
  </si>
  <si>
    <t>Avsetning pr. 31.12.2011</t>
  </si>
  <si>
    <t>Innbetalinger fra næringsliv/private</t>
  </si>
  <si>
    <t>DEL I</t>
  </si>
  <si>
    <t>DEL II</t>
  </si>
  <si>
    <t>Innbetalinger fra EUs  rammeprogram for forskning m.v.</t>
  </si>
  <si>
    <t>Tilskudd til diverse bidragsfinansiert aktivitet</t>
  </si>
  <si>
    <t>Sum tilskudd til diverse bidragsfinansiert aktivitet</t>
  </si>
  <si>
    <t>DEL III (oppsummering)</t>
  </si>
  <si>
    <t>Tilskudd til diverse bidragsfinansiert aktivitet (linje 14)</t>
  </si>
  <si>
    <t>Sum andre innbetalinger</t>
  </si>
  <si>
    <t>Tilskudd fra Eus rammeprogram for forskning m.v. (linje 22)</t>
  </si>
  <si>
    <t>Tilskudd og overføringer fra andre statsetater</t>
  </si>
  <si>
    <t>Note 22 Spesifikasjon av innbetalinger fra andre statsetater (kontantstrømoppstillingen)</t>
  </si>
  <si>
    <t>Direkte innbetalinger fra NFR</t>
  </si>
  <si>
    <t>+ innbetalinger fra NFR  via andre statlige etater</t>
  </si>
  <si>
    <t xml:space="preserve">+ innbetalinger fra NFR via andre </t>
  </si>
  <si>
    <t>- utbetalinger av tilskudd fra NFR til andre</t>
  </si>
  <si>
    <t>N22.1</t>
  </si>
  <si>
    <t xml:space="preserve">DEL II </t>
  </si>
  <si>
    <t>Sum innbetalinger (brutto) fra NFR</t>
  </si>
  <si>
    <t>Sum innbetalinger (netto) fra NFR</t>
  </si>
  <si>
    <t>N22.2</t>
  </si>
  <si>
    <t>DEL III</t>
  </si>
  <si>
    <t>Øvrige innbetalinger fra andre statlige etater</t>
  </si>
  <si>
    <t>Sum innbetalinger fra andre statlige etater</t>
  </si>
  <si>
    <t>Innbetalinger direkte fra NFR (linje 7)</t>
  </si>
  <si>
    <t>Innbetalinger fra NFR via andre statlige etater (linje 8)</t>
  </si>
  <si>
    <t xml:space="preserve">Sum netto tilskudd fra EUs rammeprogram for forskning m.v. </t>
  </si>
  <si>
    <t>N21.4A</t>
  </si>
  <si>
    <t>N21.4B</t>
  </si>
  <si>
    <t>Direkte innbetalinger fra EUs rammeprogram for forskning - FP7</t>
  </si>
  <si>
    <t>Direkte innbetalinger fra randsoneprogrammer til  FP7 (JTI)</t>
  </si>
  <si>
    <t>Direkte innbetalinger fra andre randsoneprogrammer</t>
  </si>
  <si>
    <t>Direkte innbetalinger fra aktiviteter med hjemmel i art. 185</t>
  </si>
  <si>
    <t xml:space="preserve">+ innbetalinger av tilskudd fra EU fra andre </t>
  </si>
  <si>
    <t>- utbetaling av tilskudd fra EU til andre</t>
  </si>
  <si>
    <t>N22.3</t>
  </si>
  <si>
    <t xml:space="preserve">Merknad: Formålet med note 21 er å etablere beregningsgrunnlaget for  parametrene knyttet til de  tilskudd og overføringer fra EUs rammeprogram for forskning m.v. (linje N21.4A) som inngår i finansieringssystemet for universitets- og høyskolesektoren. </t>
  </si>
  <si>
    <t>Sum direkte tilskudd fra EUs rammeprogram for forskning m.v.</t>
  </si>
  <si>
    <t>Direkte innbetaling fra EUs rammeprogram for forskning (linje 22)</t>
  </si>
  <si>
    <t>+ innbetalinger av tilskudd fra EU fra statlige etater</t>
  </si>
  <si>
    <t>III Investeringer</t>
  </si>
  <si>
    <t>Sum innbetalinger (brutto) fra NFR (linje 10)</t>
  </si>
  <si>
    <t>Direkte innbetalinger fra RFF</t>
  </si>
  <si>
    <t>+ innbetalinger fra RFF via andre statlige etater</t>
  </si>
  <si>
    <t xml:space="preserve">+ innbetalinger fra RFF via andre </t>
  </si>
  <si>
    <t>Sum innbetalinger (brutto) fra RFF</t>
  </si>
  <si>
    <t>N22.4</t>
  </si>
  <si>
    <t>DEL IV</t>
  </si>
  <si>
    <t xml:space="preserve">Sum innbetalinger (brutto) fra RFF (linje 21) </t>
  </si>
  <si>
    <t>- utbetaling av tilskudd fra RFF til andre</t>
  </si>
  <si>
    <t>N22.5</t>
  </si>
  <si>
    <t>Sum innbetalinger (netto) fra RFF</t>
  </si>
  <si>
    <t>N22.6</t>
  </si>
  <si>
    <t>DEL V (Avstemming)</t>
  </si>
  <si>
    <t>Innbetalinger direkte fra RFF (linje 18)</t>
  </si>
  <si>
    <t>Innetalinger fra RFF via andre statlige etater (linje 19)</t>
  </si>
  <si>
    <t>Merknad: Formålet med note 22 er å etablere beregningsgrunnlaget for parametrene knyttet til tilskudd og overføringer fra Norges forskningsråd og regionale forskningsfond som inngår i finansieringssystemet for universitets- og høyskolesektoren. For så vidt gjelder NFR skal  linje N22.1 ovenfor skal tilsvare linje N1.23 i note 1. Tilsvarende skal linje N22.2 ovenfor tilsvare linje N1.29 i note 1. Når det gjelder tilskudd og overføringer fra regionale forskningsfond skal linje N22.4 ovenfor tilsvare linje N1.22A i note 1. Tilsvarende skal linje N22.5 ovenfor tilsvare linje N1.22B i note 1.</t>
  </si>
  <si>
    <t>Anskaffelseskost 31.12.2012</t>
  </si>
  <si>
    <t>Nedskrivninger pr.31.12.2012</t>
  </si>
  <si>
    <t>Ordinære avskrivninger pr.31.12.2012</t>
  </si>
  <si>
    <t>Akkumuert avskrivning avgang pr. 31.12.2012</t>
  </si>
  <si>
    <t>Balanseført verdi 31.12.2012</t>
  </si>
  <si>
    <t>Tilgang pr. 31.12.2012</t>
  </si>
  <si>
    <t>Avgang anskaffelseskost pr. 31.12.2012</t>
  </si>
  <si>
    <t>Akkumulerte nedskrivninger  31.12.2011</t>
  </si>
  <si>
    <t>Akkumulerte avskrivninger 31.12.2011</t>
  </si>
  <si>
    <t>Nedskrivninger pr. 31.12.2012</t>
  </si>
  <si>
    <t>Ordinære avskrivninger pr. 31.12.2012</t>
  </si>
  <si>
    <t>Akkumulerte avskrivninger avgang pr.31.12.2012</t>
  </si>
  <si>
    <t>Avsetning pr. 31.12.2012</t>
  </si>
  <si>
    <t>Gjennomsnittlig kapitalbinding i år 2012:</t>
  </si>
  <si>
    <t>Fastsatt rente for år 2012:</t>
  </si>
  <si>
    <t>N1.22A1</t>
  </si>
  <si>
    <t>N1.22A2</t>
  </si>
  <si>
    <t>N1.22A3</t>
  </si>
  <si>
    <t>N1.22A4</t>
  </si>
  <si>
    <t>N1.22A5</t>
  </si>
  <si>
    <t>- utbetaling av tilskudd/overføring fra NFR  til andre</t>
  </si>
  <si>
    <t>Periodens tilskudd/overføring fra regionale forskningsfond**</t>
  </si>
  <si>
    <t xml:space="preserve">** Tilskudd og overføringer fra Norges forskningsråd og de regionale forskningsfondene skal regnskapsmessig  behandles som bevilgning i regnskapet for 2012. </t>
  </si>
  <si>
    <t>Stiftelser og selskaper i NTNU's randsone</t>
  </si>
  <si>
    <t>Kreftforeningen</t>
  </si>
  <si>
    <t>Primærproduksjon og viderefordeling av aluminium</t>
  </si>
  <si>
    <t>NTNU Discovery</t>
  </si>
  <si>
    <t>K.G. Jebsens Proffessorat</t>
  </si>
  <si>
    <t>K.G. Jebsens Senter for hjertetrening</t>
  </si>
  <si>
    <t>Louis-Jantet</t>
  </si>
  <si>
    <t>Refusjon/inntekter fra bygningsdrift</t>
  </si>
  <si>
    <t>Leieinntekter lokaler</t>
  </si>
  <si>
    <t>Salg av teletjenester fra Telesentralen</t>
  </si>
  <si>
    <t>Inntekter fra kurs og seminarer</t>
  </si>
  <si>
    <t>Senter for matematikk</t>
  </si>
  <si>
    <t xml:space="preserve">Andre salgs- og leieinntekter </t>
  </si>
  <si>
    <t>virksomheten, se note 15. Opptjent virksomhetskapital tilsvarer dermed resultatet fra den eksternt</t>
  </si>
  <si>
    <t>finansierte virksomheten.</t>
  </si>
  <si>
    <t>Universitet og høyskoler kan anvende virksomhetskapital til å finansiere investeringer i randsone</t>
  </si>
  <si>
    <t xml:space="preserve">Denne noten viser årets resultat fra NTNUs oppdragsprosjekter. I tillegg viser den hvor mye av </t>
  </si>
  <si>
    <t>virksomhetskapitalen som er bundet ved investering i aksjer.</t>
  </si>
  <si>
    <t xml:space="preserve">I tillegg viser noten den frie virksomhetskapitalen, her benevnt som Annen virksomhetskapital. </t>
  </si>
  <si>
    <t>Annen virksomhetskapital er delt mellom enhetene og NTNU sentralt. Noten viser denne fordelingen</t>
  </si>
  <si>
    <t>Opptjent virksomhetskapital ved NTNU pr. 01.01.2012</t>
  </si>
  <si>
    <t>Bevegelse 2011:</t>
  </si>
  <si>
    <t>Ny avsetning 2012 (Overskudd avsluttede oppdragsprosjekter)</t>
  </si>
  <si>
    <t xml:space="preserve">Tap på aksjer </t>
  </si>
  <si>
    <t>Gevinst salg av aksjer</t>
  </si>
  <si>
    <t>Spesifisering opptjent virksomhetskapital:</t>
  </si>
  <si>
    <t>Bunden virksomhetskapital 01.01</t>
  </si>
  <si>
    <t>Overført fra:</t>
  </si>
  <si>
    <t>Virksomhetskapital ved enhetene</t>
  </si>
  <si>
    <t>Annen virksomhetskapital</t>
  </si>
  <si>
    <t>Overført til:</t>
  </si>
  <si>
    <t>Annen virksomhetskapital ved nedskrivning av aksjer/salg av aksjer</t>
  </si>
  <si>
    <t>Virksomhetskapital ved enhetene 01.01</t>
  </si>
  <si>
    <t>Ny avsetning 2012</t>
  </si>
  <si>
    <t>Benyttet andel 2012</t>
  </si>
  <si>
    <t>* se spesifikasjon under</t>
  </si>
  <si>
    <t>Annen opptjent virksomhetskapital</t>
  </si>
  <si>
    <t>Annen opptjent virksomhetskapital 01.01</t>
  </si>
  <si>
    <t>Overført fra virksomhetskapital ved enhetene</t>
  </si>
  <si>
    <t>Overført til/fra virksomhetskapital ved investering av aksjer</t>
  </si>
  <si>
    <t>Gevinst salg av aksjer/Tilbakeført aksjekapital ved salg</t>
  </si>
  <si>
    <t>Spesifikajson bundet egenkapital:</t>
  </si>
  <si>
    <t>Bokført verdi balanseførte aksjer og leieboerinnskudd jfr. Note 11</t>
  </si>
  <si>
    <t>Bokført verdi innskutt virksomhetskapital - aksjer og leieboerinnskudd</t>
  </si>
  <si>
    <t xml:space="preserve">Netto verdi balanseførte aksjer </t>
  </si>
  <si>
    <t>*Spesifiskasjon Virksomhetskapital ved enhetene.</t>
  </si>
  <si>
    <t>Fakultetene</t>
  </si>
  <si>
    <t>AB</t>
  </si>
  <si>
    <t>HF</t>
  </si>
  <si>
    <t>IME</t>
  </si>
  <si>
    <t>IVT</t>
  </si>
  <si>
    <t>DMF</t>
  </si>
  <si>
    <t>NT</t>
  </si>
  <si>
    <t>SVT</t>
  </si>
  <si>
    <t>VM</t>
  </si>
  <si>
    <t>Andre enheter inkl. NTNU Videre</t>
  </si>
  <si>
    <t>Sum virksomhetskapital ved enhetene</t>
  </si>
  <si>
    <t>Posten immaterielle eiendeler består av dataprogrammer og lisenser knyttet til programmene.</t>
  </si>
  <si>
    <t>Akkumulerte nedskrivninger pr 31.12.2011</t>
  </si>
  <si>
    <t xml:space="preserve">* Resterende forpliktelse vedrørende bokført verdi av avhendede anleggsmidler er inntektsført og vist i note 1 som "utsatt inntekt fra forpliktelse knyttet til investeringer, bokført verdi avhendede anleggsmidler" på grunn av at det er sannsynlighetsovervekt for at salgssummen tilfaller NTNU. </t>
  </si>
  <si>
    <t>Driftsbygninger:</t>
  </si>
  <si>
    <t>Ventilasjon</t>
  </si>
  <si>
    <t>Lineært over 25 år</t>
  </si>
  <si>
    <t>Varme/sanitær</t>
  </si>
  <si>
    <t>Lineært over 30 år</t>
  </si>
  <si>
    <t>El kraft</t>
  </si>
  <si>
    <t>Tele/automatisering</t>
  </si>
  <si>
    <t>Lineært over 10 år</t>
  </si>
  <si>
    <t>Andre installasjoner</t>
  </si>
  <si>
    <t>Bygningskropp</t>
  </si>
  <si>
    <t>Lineært over 60 år</t>
  </si>
  <si>
    <t>Øvrige bygninger*</t>
  </si>
  <si>
    <t>Ingen avskrivninger</t>
  </si>
  <si>
    <t>Maskiner, transportmidler:</t>
  </si>
  <si>
    <t>Skip og lignende</t>
  </si>
  <si>
    <t>Lineært over 10 eller 20 år</t>
  </si>
  <si>
    <t>Biler og transportmidler</t>
  </si>
  <si>
    <t>Lineært over 7 år</t>
  </si>
  <si>
    <t>Annet inventar og utstyr:</t>
  </si>
  <si>
    <t>Inventar</t>
  </si>
  <si>
    <t>Maskiner og verktøy</t>
  </si>
  <si>
    <t>Lineært over 5 eller 10 år</t>
  </si>
  <si>
    <t>Teknisk vitenskapelig utstyr</t>
  </si>
  <si>
    <t>Lineært over 4, 8 eller 12 år</t>
  </si>
  <si>
    <t>Datautstyr/ IKT/Tele</t>
  </si>
  <si>
    <t>Lineært over 3 eller 5 år</t>
  </si>
  <si>
    <t>Kontormaskiner</t>
  </si>
  <si>
    <t>Lineært over 3 år</t>
  </si>
  <si>
    <t>* Øvrige bygninger er borettslagsleieligheter som NTNU eier.</t>
  </si>
  <si>
    <t>Tilgang pr.31.12.2012</t>
  </si>
  <si>
    <t>Note 15 Avregning bevilgningsfinansiert virksomhet (nettobudsjetterte virksomheter)</t>
  </si>
  <si>
    <t>Den andel av bevilgninger og midler som skal behandles tilsvarende som ikke er benyttet ved regnskapsavslutningen er å anse som en forpliktelse. Det skal spesifiseres hvilke formål bevilgningen forutsettes å dekke i påfølgende termin. Vesentlige poster skal spesifiseres på egen linje.</t>
  </si>
  <si>
    <t>Inntektsført bevilgning:</t>
  </si>
  <si>
    <t>Driftsrammer</t>
  </si>
  <si>
    <t>Nasjonale satsinger (Artsdatabanken, Renate, Matematikksenteret</t>
  </si>
  <si>
    <t>Tematiske satsninger</t>
  </si>
  <si>
    <t>Fuge</t>
  </si>
  <si>
    <t>Nanolaboratorium (stillinger og utstyr)</t>
  </si>
  <si>
    <t>SFF/SFI</t>
  </si>
  <si>
    <t>Strategiske stipendiat-/postdokstillinger</t>
  </si>
  <si>
    <t>Andre strategiske satsninger/prosjekter</t>
  </si>
  <si>
    <t>Vitenskapelig utstyr, infrastrukturtiltak og lignende.</t>
  </si>
  <si>
    <t>Utstyr til ny universitetsklinikk</t>
  </si>
  <si>
    <t>ESFRI</t>
  </si>
  <si>
    <t>Nytt universitetsbibliotek</t>
  </si>
  <si>
    <t xml:space="preserve">Mva historikk BOA </t>
  </si>
  <si>
    <t>Sum avsatt andel av tilskudd til bevilgningsfinansiert virksomhet</t>
  </si>
  <si>
    <t>Ikke inntektsførte bidrag og gaver:</t>
  </si>
  <si>
    <t xml:space="preserve">Stiftelser og selskaper i NTNU's randsone </t>
  </si>
  <si>
    <t>Sum ikke inntektsførte bidrag</t>
  </si>
  <si>
    <t>K.G.Jebsen-senter for hjertetrening</t>
  </si>
  <si>
    <t>NTNU Discoverer</t>
  </si>
  <si>
    <t>K.G.Jebsens Professorat</t>
  </si>
  <si>
    <t>Sum ikke inntektsførte bevilgninger, bidrag og gaver mv</t>
  </si>
  <si>
    <t>Årets resultat i AS/selskapet 2011</t>
  </si>
  <si>
    <t>Balanseført egenkapital i AS/selskapet pr 31.12.2011</t>
  </si>
  <si>
    <t>Balanseført verdi kapital-regnskap</t>
  </si>
  <si>
    <t>Balanseført verdi virksomhets-regnskap</t>
  </si>
  <si>
    <t>Aksjer i gruppe 2</t>
  </si>
  <si>
    <t>Leiv Eiriksson Nyskaping AS</t>
  </si>
  <si>
    <t>Trondheim</t>
  </si>
  <si>
    <t>Interagon AS</t>
  </si>
  <si>
    <t>VIVA AS</t>
  </si>
  <si>
    <t>Bjugn</t>
  </si>
  <si>
    <t>Såkorninvest Midt-Norge AS</t>
  </si>
  <si>
    <t>NTNU Technology Transfer AS</t>
  </si>
  <si>
    <t>Vangslund AS</t>
  </si>
  <si>
    <t>Senter for økonomisk forskning AS</t>
  </si>
  <si>
    <t>NTNU Samfunnsforskning AS</t>
  </si>
  <si>
    <t>Oi! Trøndersk Mat og Drikke AS</t>
  </si>
  <si>
    <t>Aquaculture Engineering AS</t>
  </si>
  <si>
    <t>HUNT BioSciences AS</t>
  </si>
  <si>
    <t>Verdal</t>
  </si>
  <si>
    <t>Trådløse Trondheim AS</t>
  </si>
  <si>
    <t>Sum aksjer i gruppe 2</t>
  </si>
  <si>
    <t>Leieboerinnskudd - borettslagsleiligheter</t>
  </si>
  <si>
    <t>Posten leieboerinnskudd er åtte boretteslagsleiligheter kjøpt på 1970 tallet. Leilighetene brukes til utleie til gjesteforskere og andre vitenskapelige ansatte.</t>
  </si>
  <si>
    <t>Påløpt, ikke fakturerte inntekt aktive prosjekter</t>
  </si>
  <si>
    <t>Forskuddsfakturert inntekt aktive prosjekter</t>
  </si>
  <si>
    <t>Netto prosjektfordring/(-gjeld)</t>
  </si>
  <si>
    <t>Stiftelser/selskaper i NTNUs randsone</t>
  </si>
  <si>
    <t>RE.1</t>
  </si>
  <si>
    <t>RE.2</t>
  </si>
  <si>
    <t>RE.3</t>
  </si>
  <si>
    <t>RE.4</t>
  </si>
  <si>
    <t>RE.5</t>
  </si>
  <si>
    <t>RE.6</t>
  </si>
  <si>
    <t>RE.7</t>
  </si>
  <si>
    <t>RE.8</t>
  </si>
  <si>
    <t>RE.9</t>
  </si>
  <si>
    <t>RE.10</t>
  </si>
  <si>
    <t>RE.11</t>
  </si>
  <si>
    <t>RE.12</t>
  </si>
  <si>
    <t>RE.13</t>
  </si>
  <si>
    <t>RE.14</t>
  </si>
  <si>
    <t>RE.15</t>
  </si>
  <si>
    <t>RE.16</t>
  </si>
  <si>
    <t>RE.17</t>
  </si>
  <si>
    <t>RE.18</t>
  </si>
  <si>
    <t>RE.19</t>
  </si>
  <si>
    <t>RE.20</t>
  </si>
  <si>
    <t>RE.21</t>
  </si>
  <si>
    <t>RE.22</t>
  </si>
  <si>
    <t>RE.23</t>
  </si>
  <si>
    <t>RE.24</t>
  </si>
  <si>
    <t>RE.25</t>
  </si>
  <si>
    <t>RE.26</t>
  </si>
  <si>
    <t>RE.27</t>
  </si>
  <si>
    <t>RE.28</t>
  </si>
  <si>
    <t>RE.29</t>
  </si>
  <si>
    <t>RE.30</t>
  </si>
  <si>
    <t>RE.31</t>
  </si>
  <si>
    <t>RE.32</t>
  </si>
  <si>
    <t>RE.33</t>
  </si>
  <si>
    <t>RE.34</t>
  </si>
  <si>
    <t>AI.01</t>
  </si>
  <si>
    <t>AI.02</t>
  </si>
  <si>
    <t>AII.01</t>
  </si>
  <si>
    <t>AII.02</t>
  </si>
  <si>
    <t>AII.03</t>
  </si>
  <si>
    <t>AII.04</t>
  </si>
  <si>
    <t>AII.05</t>
  </si>
  <si>
    <t>AIII.01</t>
  </si>
  <si>
    <t>AIII.02</t>
  </si>
  <si>
    <t>AIII.03</t>
  </si>
  <si>
    <t>AIII.04</t>
  </si>
  <si>
    <t>AIV.1</t>
  </si>
  <si>
    <t>BI.3</t>
  </si>
  <si>
    <t>BII.4</t>
  </si>
  <si>
    <t>BIII.01</t>
  </si>
  <si>
    <t>BIV.4</t>
  </si>
  <si>
    <t>BIV.5</t>
  </si>
  <si>
    <t>BV.1</t>
  </si>
  <si>
    <t>C.01</t>
  </si>
  <si>
    <t>C.02</t>
  </si>
  <si>
    <t>C.03</t>
  </si>
  <si>
    <t>C.04</t>
  </si>
  <si>
    <t>DI.3</t>
  </si>
  <si>
    <t>DII.01</t>
  </si>
  <si>
    <t>DIII.7</t>
  </si>
  <si>
    <t>DIV.5</t>
  </si>
  <si>
    <t>DV.1</t>
  </si>
  <si>
    <t>DVI.1</t>
  </si>
  <si>
    <t>SR.1</t>
  </si>
  <si>
    <t>SR.2</t>
  </si>
  <si>
    <t>SR.3</t>
  </si>
  <si>
    <t>N4.1</t>
  </si>
  <si>
    <t>N4.2</t>
  </si>
  <si>
    <t>N4.3</t>
  </si>
  <si>
    <t>N4.4</t>
  </si>
  <si>
    <t>N4.5</t>
  </si>
  <si>
    <t>N4.6</t>
  </si>
  <si>
    <t>N4.7</t>
  </si>
  <si>
    <t>N4.8</t>
  </si>
  <si>
    <t>N4.9</t>
  </si>
  <si>
    <t>N4.10</t>
  </si>
  <si>
    <t>N5.1</t>
  </si>
  <si>
    <t>N5.2</t>
  </si>
  <si>
    <t>N5.3</t>
  </si>
  <si>
    <t>N5.4</t>
  </si>
  <si>
    <t>N5.5</t>
  </si>
  <si>
    <t>N5.6</t>
  </si>
  <si>
    <t>N5.7</t>
  </si>
  <si>
    <t>N5.8</t>
  </si>
  <si>
    <t>N5.9</t>
  </si>
  <si>
    <t>N5.10</t>
  </si>
  <si>
    <t>N5.11</t>
  </si>
  <si>
    <t>N5.12</t>
  </si>
  <si>
    <t>N5.13</t>
  </si>
  <si>
    <t>N5.14</t>
  </si>
  <si>
    <t>N6.1</t>
  </si>
  <si>
    <t>N6.2</t>
  </si>
  <si>
    <t>N6.3</t>
  </si>
  <si>
    <t>N6.4</t>
  </si>
  <si>
    <t>N6.5</t>
  </si>
  <si>
    <t>N6.6</t>
  </si>
  <si>
    <t>N6.7</t>
  </si>
  <si>
    <t>N6.8</t>
  </si>
  <si>
    <t>N6.9</t>
  </si>
  <si>
    <t>N6.10</t>
  </si>
  <si>
    <t>N6.11</t>
  </si>
  <si>
    <t>N10.1</t>
  </si>
  <si>
    <t>N10.2</t>
  </si>
  <si>
    <t>N12.1</t>
  </si>
  <si>
    <t>N12.2</t>
  </si>
  <si>
    <t>N12.3</t>
  </si>
  <si>
    <t>N12.4</t>
  </si>
  <si>
    <t>N12.5</t>
  </si>
  <si>
    <t>N12.6</t>
  </si>
  <si>
    <t>N12.7</t>
  </si>
  <si>
    <t>N13.1</t>
  </si>
  <si>
    <t>N13.2</t>
  </si>
  <si>
    <t>N13.3</t>
  </si>
  <si>
    <t>N14.1</t>
  </si>
  <si>
    <t>N14.2</t>
  </si>
  <si>
    <t>N14.3</t>
  </si>
  <si>
    <t>N14.4</t>
  </si>
  <si>
    <t>N14.5</t>
  </si>
  <si>
    <t>N14.6</t>
  </si>
  <si>
    <t>N14.8</t>
  </si>
  <si>
    <t>N16.1</t>
  </si>
  <si>
    <t>N16.2</t>
  </si>
  <si>
    <t>N16.3</t>
  </si>
  <si>
    <t>N16.4</t>
  </si>
  <si>
    <t>N17.1</t>
  </si>
  <si>
    <t>N17.2</t>
  </si>
  <si>
    <t>N17.3</t>
  </si>
  <si>
    <t>N17.4</t>
  </si>
  <si>
    <t>N18.1</t>
  </si>
  <si>
    <t>N18.4</t>
  </si>
  <si>
    <t>N18.5</t>
  </si>
  <si>
    <t>N18.7</t>
  </si>
  <si>
    <t>N21.9</t>
  </si>
  <si>
    <t>N21.10</t>
  </si>
  <si>
    <t>N21.11</t>
  </si>
  <si>
    <t>N21.12</t>
  </si>
  <si>
    <t>N21.13</t>
  </si>
  <si>
    <t>N21.14</t>
  </si>
  <si>
    <t>N21.15</t>
  </si>
  <si>
    <t>N21.16</t>
  </si>
  <si>
    <t>N21.17</t>
  </si>
  <si>
    <t>N21.18</t>
  </si>
  <si>
    <t>N21.19</t>
  </si>
  <si>
    <t>N21.8</t>
  </si>
  <si>
    <t>N22.1a</t>
  </si>
  <si>
    <t>N22.1b</t>
  </si>
  <si>
    <t>N22.1c</t>
  </si>
  <si>
    <t>N22.2a</t>
  </si>
  <si>
    <t>N22.4a</t>
  </si>
  <si>
    <t>N22.4b</t>
  </si>
  <si>
    <t>N22.4c</t>
  </si>
  <si>
    <t>N22.5a</t>
  </si>
  <si>
    <t>N22.7a</t>
  </si>
  <si>
    <t>N22.7b</t>
  </si>
  <si>
    <t>N22.7c</t>
  </si>
  <si>
    <t>N22.7d</t>
  </si>
  <si>
    <t>N22.7e</t>
  </si>
  <si>
    <t>N22.7</t>
  </si>
  <si>
    <t>N2.1</t>
  </si>
  <si>
    <t>N2.2</t>
  </si>
  <si>
    <t>N2.3</t>
  </si>
  <si>
    <t>N2.4</t>
  </si>
  <si>
    <t>N2.5</t>
  </si>
  <si>
    <t>N2.6</t>
  </si>
  <si>
    <t xml:space="preserve">N2.7 </t>
  </si>
  <si>
    <t>N2.8</t>
  </si>
  <si>
    <t>NTNU har 5056 årsverk pr. 31.12.2012.  Dette er en reduksjon med 79 årsverk siden 31.12.2011.</t>
  </si>
  <si>
    <t xml:space="preserve">Den største endringen er innen rekrutteringsstillingene (post.doc og stip.) som har en nedgang </t>
  </si>
  <si>
    <t xml:space="preserve">på 142 årsverk, mens hjelpestillingene for undervisning, forskning og formidling (vit.ass) har </t>
  </si>
  <si>
    <t xml:space="preserve">økt med 6 årsverk. Gruppen undervisnings- og forskerstillinger (prof., f.aman. mv) har </t>
  </si>
  <si>
    <t>økt med 11 årsverk, mens det er en nedgang med 4 årsverk i bistillingene (professor II).</t>
  </si>
  <si>
    <t>Saksbehandlergruppen har økt med 40 årsverk, ingeniørstillingene har økt med 16 årsverk og</t>
  </si>
  <si>
    <t>N3.1</t>
  </si>
  <si>
    <t>N3.2</t>
  </si>
  <si>
    <t>N3.4</t>
  </si>
  <si>
    <t>N3.5</t>
  </si>
  <si>
    <t>N3.6</t>
  </si>
  <si>
    <t>N3.7</t>
  </si>
  <si>
    <t>N3.8</t>
  </si>
  <si>
    <t>N3.9</t>
  </si>
  <si>
    <t>N3.10</t>
  </si>
  <si>
    <t>Bøker og publikasjoner</t>
  </si>
  <si>
    <t>Opptjent virksomhetskapital ved NTNU pr. 31.12.2012</t>
  </si>
  <si>
    <t>Bunden virksomhetskapital 31.12.2012</t>
  </si>
  <si>
    <t>Virksomhetskapital ved enhetene 31.12.2012</t>
  </si>
  <si>
    <t>Annen opptjent virksomhetskapital 31.12</t>
  </si>
  <si>
    <t>Annen opptjent virksomhetskapital 31.12.2012</t>
  </si>
  <si>
    <t>Konstanterte tap kundefordringer</t>
  </si>
  <si>
    <t>Aldersfordeling kundefordringer:</t>
  </si>
  <si>
    <t>Antall dager</t>
  </si>
  <si>
    <t>Ikke forfalt</t>
  </si>
  <si>
    <t>1-30</t>
  </si>
  <si>
    <t>31-60</t>
  </si>
  <si>
    <t>61-90</t>
  </si>
  <si>
    <t>91-180</t>
  </si>
  <si>
    <t>181-360</t>
  </si>
  <si>
    <t>&gt; 360</t>
  </si>
  <si>
    <t>Note 18 Annen kortsiktig gjeld</t>
  </si>
  <si>
    <t>Påløpte variable lønnskostnader periodisert</t>
  </si>
  <si>
    <t>Påløpte kostnader og andre periodiseringer</t>
  </si>
  <si>
    <t>N8.11</t>
  </si>
  <si>
    <t>N8.10</t>
  </si>
  <si>
    <t>N8.6</t>
  </si>
  <si>
    <t>N8.1</t>
  </si>
  <si>
    <t>N8.2</t>
  </si>
  <si>
    <t>N8.5</t>
  </si>
  <si>
    <t>N8.4</t>
  </si>
  <si>
    <t>N8.8</t>
  </si>
  <si>
    <t>N8.9</t>
  </si>
  <si>
    <t>N11.2</t>
  </si>
  <si>
    <t>N11.1</t>
  </si>
  <si>
    <t>Innskudd statens konsernkonto rentebærende fondskonto (gaveforsterkning)</t>
  </si>
  <si>
    <t>Dette vedrører innbetalinger fra EU på prosjekt hvor NTNU er koordinator.</t>
  </si>
  <si>
    <t xml:space="preserve">Økning i saldo på Euro konto skyldes i hovedsak innbetaling på 3 større prosjekt,  </t>
  </si>
  <si>
    <t>hvor betingelsene for utbetaling ikke var oppfylt pr 31.12.2012.</t>
  </si>
  <si>
    <t>Avsetningen for forpliktelsen er i sin helhet tatt inn som gjeld i regnskapet under posten</t>
  </si>
  <si>
    <t>"andre avsetninger for forpliktelser".</t>
  </si>
  <si>
    <t>Nedgang i likviditet fra 31.12.11 på 203 mill. kan forklares i følgende poster:</t>
  </si>
  <si>
    <t>Nedgang i avsetning for forpliktelser</t>
  </si>
  <si>
    <t>Økning  i forskudd fra oppdragsvirksomheten</t>
  </si>
  <si>
    <t>Nedgang i leverandørgjeld</t>
  </si>
  <si>
    <t>Økning i kundefordringer</t>
  </si>
  <si>
    <t>Økning i avsetning feripenger, skattetrekk og offentlige avgifter</t>
  </si>
  <si>
    <t>Økning andre fordringer</t>
  </si>
  <si>
    <t>Økning i andre gjeldsposter</t>
  </si>
  <si>
    <t>Likviditet pr 31.12.2012 på 1440 mill. består av følgende poster:</t>
  </si>
  <si>
    <t>Fast likviditet i forhold til lønnsposter. (skatt,arb.giv, pensjon)</t>
  </si>
  <si>
    <t>Avsetning for forplikteser KD</t>
  </si>
  <si>
    <t>Avsetning for forpliktelser NFR</t>
  </si>
  <si>
    <t>Avsetning for forpliktelser Statlig</t>
  </si>
  <si>
    <t>Avsetning bidragsprosjekter</t>
  </si>
  <si>
    <t>Forskudd oppdragsprosjekter</t>
  </si>
  <si>
    <t>Egenkapital (fri)</t>
  </si>
  <si>
    <t>Netto Leverandørgjeld - kundefordringer</t>
  </si>
  <si>
    <t>Annen gjeld/fordring</t>
  </si>
  <si>
    <t>Eurokonto</t>
  </si>
  <si>
    <t>Norges Forskningsråd</t>
  </si>
  <si>
    <t>Samarbeidsorganet Helse Midt Norge</t>
  </si>
  <si>
    <t>Norad midler via SIU</t>
  </si>
  <si>
    <t>Andre tilskudd</t>
  </si>
  <si>
    <t>med departementets brev pr 31/8-08 presentert under avsnittet tilskuddsforvaltning.</t>
  </si>
  <si>
    <t>Samarbeidsorganet Helse Midt Norge består av helseforetak, St.Olavs Hospital og</t>
  </si>
  <si>
    <t>NTNU mottar midler fra SIU som viderefordeles til utenlandske institusjoner.</t>
  </si>
  <si>
    <t>Kommentar:</t>
  </si>
  <si>
    <t>Premiesats for 2012 har vært 12,09 prosent</t>
  </si>
  <si>
    <t>Premiesats for 2011 har vært 11,15 prosent</t>
  </si>
  <si>
    <t>Refusjon sykepenger</t>
  </si>
  <si>
    <t>Økning i påløpte kostnader og andre periodiseringer skyldes at fakturasystem ble stengt</t>
  </si>
  <si>
    <t>Andre kontorkostnader</t>
  </si>
  <si>
    <t>Service og vedlikeholdsavtaler</t>
  </si>
  <si>
    <t xml:space="preserve">Øvrige driftskostnader </t>
  </si>
  <si>
    <t xml:space="preserve">Inntekter fra oppdragsfinansiert aktivitet for kategorien Stiftelser og selskaper  NTNU’s randsone var i 2011 svært høy </t>
  </si>
  <si>
    <t xml:space="preserve">grunnet korrigering av to oppdragsprosjekter ved IVT. </t>
  </si>
  <si>
    <t>Årsaken var manglende inntektsføring av sykerefusjoner i perioden  august - desember</t>
  </si>
  <si>
    <t>2011 ved DMF og SVT, i tilknytning til pilotprosjekt for sykerefusjoner.</t>
  </si>
  <si>
    <t>Kr 6,7 mill i sykerefusjoner for 2011 ble inntektsført i resultatregnskapet i 2012.</t>
  </si>
  <si>
    <t xml:space="preserve">NTNU. NTNU ved DMF har tidligere mottatt alle midler for tildeling til forskningsprosjekter og </t>
  </si>
  <si>
    <t>viderefordeler tilskudd til St.Olav og andre som får tildeling. Ordningen med viderefordeling</t>
  </si>
  <si>
    <t>NTNU har endret rutine for inntektsføring av sykepengerefusjon i 2012 og har ved</t>
  </si>
  <si>
    <t>mellomlederstillingene har økt med 8 årsverk. Andre drifts og vedlikeholdsstillinger har en reduksjon med</t>
  </si>
  <si>
    <t>12 årsverk og renholds-stillingene er redusert med 7 årsverk. Det bemerkes at reduksjon i</t>
  </si>
  <si>
    <t>drifts- og vedlikeholdsstillinger må ses i sammenheng med økning i ingeniørstillinger</t>
  </si>
  <si>
    <t>da dette delvis skyldes lønnstekniske forhold med endret bruk av stillingskoder.</t>
  </si>
  <si>
    <t>Øvrige stillingsgruppene har hatt kun mindre endringer.</t>
  </si>
  <si>
    <t>Ny avsetning</t>
  </si>
  <si>
    <t>Benyttet andel</t>
  </si>
  <si>
    <t xml:space="preserve">Midler fra NFR gjelder der NTNU har prosjektansvar og koordinerer andre. Dette er i tråd </t>
  </si>
  <si>
    <t xml:space="preserve">kontanstrømmen </t>
  </si>
  <si>
    <t>Skal tilsvare L6 i</t>
  </si>
  <si>
    <t xml:space="preserve">til St.Olavs Hospital er endret i 2012. Nå mottar NTNU kun midler som skal benyttes i </t>
  </si>
  <si>
    <t>årsskiftet en fordring på refusjon sykepenger.</t>
  </si>
  <si>
    <t>Bokført saldo på Euro konto pr.31.12.12 er 5,616 millioner Euro tilsvarende kr 44,927 mill.</t>
  </si>
  <si>
    <t xml:space="preserve">Pengene skal utbetales til både partnere. </t>
  </si>
  <si>
    <t xml:space="preserve">egen virksomhet og midler som videreformidles til andre helseforetak. </t>
  </si>
  <si>
    <t>Leverandørgjeld med forfall t.o.m 14.01.2013 ble utbetalt i desember 2012 p.g.a endring i kontoplan.</t>
  </si>
  <si>
    <t>for 2012 føringer 27.desember 2012 p.g.a endring i kontoplan.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</si>
</sst>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0_)"/>
    <numFmt numFmtId="166" formatCode="_ * #,##0_ ;_ * \-#,##0_ ;_ * &quot;-&quot;??_ ;_ @_ "/>
    <numFmt numFmtId="167" formatCode="0.0\ %"/>
    <numFmt numFmtId="168" formatCode="d/m/yyyy;@"/>
    <numFmt numFmtId="169" formatCode="_(* #,##0_);_(* \(#,##0\);_(* &quot;-&quot;??_);_(@_)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u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u/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i/>
      <sz val="11"/>
      <name val="Times New Roman"/>
      <family val="2"/>
    </font>
    <font>
      <i/>
      <sz val="11"/>
      <name val="Times New Roman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rgb="FF000000"/>
      <name val="Helvetica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4" fontId="4" fillId="0" borderId="0" applyFont="0" applyFill="0" applyBorder="0" applyAlignment="0" applyProtection="0"/>
    <xf numFmtId="0" fontId="20" fillId="0" borderId="0"/>
    <xf numFmtId="0" fontId="4" fillId="0" borderId="0"/>
    <xf numFmtId="0" fontId="4" fillId="0" borderId="0"/>
    <xf numFmtId="0" fontId="4" fillId="0" borderId="0"/>
    <xf numFmtId="164" fontId="34" fillId="0" borderId="0" applyFont="0" applyFill="0" applyBorder="0" applyAlignment="0" applyProtection="0"/>
    <xf numFmtId="0" fontId="4" fillId="0" borderId="0"/>
    <xf numFmtId="0" fontId="38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76">
    <xf numFmtId="0" fontId="0" fillId="0" borderId="0" xfId="0"/>
    <xf numFmtId="0" fontId="4" fillId="0" borderId="0" xfId="0" applyFont="1"/>
    <xf numFmtId="0" fontId="7" fillId="0" borderId="0" xfId="0" applyFont="1"/>
    <xf numFmtId="0" fontId="6" fillId="0" borderId="0" xfId="0" applyFont="1"/>
    <xf numFmtId="0" fontId="6" fillId="2" borderId="0" xfId="0" applyFont="1" applyFill="1"/>
    <xf numFmtId="0" fontId="8" fillId="2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Border="1"/>
    <xf numFmtId="0" fontId="8" fillId="0" borderId="0" xfId="0" applyFont="1" applyBorder="1"/>
    <xf numFmtId="0" fontId="10" fillId="0" borderId="1" xfId="0" applyFont="1" applyBorder="1"/>
    <xf numFmtId="0" fontId="8" fillId="0" borderId="1" xfId="0" applyFont="1" applyBorder="1"/>
    <xf numFmtId="0" fontId="10" fillId="0" borderId="0" xfId="0" applyFont="1" applyBorder="1"/>
    <xf numFmtId="0" fontId="11" fillId="0" borderId="0" xfId="0" applyFont="1"/>
    <xf numFmtId="0" fontId="9" fillId="0" borderId="0" xfId="0" applyFont="1"/>
    <xf numFmtId="0" fontId="6" fillId="0" borderId="2" xfId="0" applyFont="1" applyBorder="1"/>
    <xf numFmtId="0" fontId="8" fillId="0" borderId="2" xfId="0" applyFont="1" applyBorder="1"/>
    <xf numFmtId="0" fontId="6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165" fontId="6" fillId="0" borderId="0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right"/>
      <protection locked="0"/>
    </xf>
    <xf numFmtId="38" fontId="8" fillId="0" borderId="0" xfId="0" applyNumberFormat="1" applyFont="1" applyAlignment="1" applyProtection="1">
      <protection locked="0"/>
    </xf>
    <xf numFmtId="38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38" fontId="8" fillId="0" borderId="1" xfId="0" applyNumberFormat="1" applyFont="1" applyBorder="1" applyAlignment="1" applyProtection="1">
      <protection locked="0"/>
    </xf>
    <xf numFmtId="38" fontId="8" fillId="0" borderId="1" xfId="0" applyNumberFormat="1" applyFont="1" applyBorder="1" applyAlignment="1" applyProtection="1">
      <alignment horizontal="right"/>
      <protection locked="0"/>
    </xf>
    <xf numFmtId="38" fontId="6" fillId="0" borderId="1" xfId="0" applyNumberFormat="1" applyFont="1" applyBorder="1" applyAlignment="1" applyProtection="1">
      <protection locked="0"/>
    </xf>
    <xf numFmtId="38" fontId="6" fillId="0" borderId="1" xfId="0" applyNumberFormat="1" applyFont="1" applyBorder="1" applyAlignment="1" applyProtection="1">
      <alignment horizontal="right"/>
      <protection locked="0"/>
    </xf>
    <xf numFmtId="38" fontId="6" fillId="0" borderId="0" xfId="0" applyNumberFormat="1" applyFont="1" applyBorder="1" applyAlignment="1" applyProtection="1">
      <protection locked="0"/>
    </xf>
    <xf numFmtId="38" fontId="8" fillId="0" borderId="0" xfId="0" applyNumberFormat="1" applyFont="1" applyBorder="1" applyAlignment="1" applyProtection="1">
      <protection locked="0"/>
    </xf>
    <xf numFmtId="0" fontId="12" fillId="0" borderId="0" xfId="0" applyFont="1" applyProtection="1"/>
    <xf numFmtId="3" fontId="12" fillId="0" borderId="0" xfId="0" applyNumberFormat="1" applyFont="1" applyProtection="1"/>
    <xf numFmtId="3" fontId="12" fillId="0" borderId="0" xfId="1" applyNumberFormat="1" applyFont="1" applyAlignment="1" applyProtection="1">
      <alignment horizontal="center"/>
    </xf>
    <xf numFmtId="3" fontId="12" fillId="0" borderId="0" xfId="1" applyNumberFormat="1" applyFont="1" applyAlignment="1" applyProtection="1">
      <alignment horizontal="center" wrapText="1"/>
    </xf>
    <xf numFmtId="0" fontId="13" fillId="0" borderId="0" xfId="0" applyFont="1" applyProtection="1"/>
    <xf numFmtId="9" fontId="12" fillId="0" borderId="0" xfId="0" applyNumberFormat="1" applyFont="1" applyAlignment="1" applyProtection="1">
      <alignment horizontal="center"/>
    </xf>
    <xf numFmtId="167" fontId="12" fillId="0" borderId="0" xfId="0" applyNumberFormat="1" applyFont="1" applyFill="1" applyAlignment="1" applyProtection="1">
      <alignment horizontal="center" wrapText="1"/>
    </xf>
    <xf numFmtId="9" fontId="12" fillId="0" borderId="0" xfId="0" applyNumberFormat="1" applyFont="1" applyAlignment="1" applyProtection="1">
      <alignment horizontal="center"/>
      <protection locked="0"/>
    </xf>
    <xf numFmtId="9" fontId="12" fillId="3" borderId="0" xfId="0" applyNumberFormat="1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</xf>
    <xf numFmtId="0" fontId="12" fillId="0" borderId="0" xfId="0" applyFont="1" applyFill="1" applyAlignment="1" applyProtection="1">
      <alignment horizontal="center" wrapText="1"/>
    </xf>
    <xf numFmtId="0" fontId="12" fillId="3" borderId="0" xfId="0" applyFont="1" applyFill="1" applyProtection="1"/>
    <xf numFmtId="0" fontId="8" fillId="0" borderId="0" xfId="0" applyFont="1" applyFill="1" applyBorder="1" applyAlignment="1" applyProtection="1">
      <protection locked="0"/>
    </xf>
    <xf numFmtId="0" fontId="6" fillId="0" borderId="0" xfId="0" applyFont="1" applyFill="1" applyBorder="1"/>
    <xf numFmtId="0" fontId="6" fillId="2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6" fillId="0" borderId="0" xfId="0" applyFont="1" applyFill="1"/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left" vertical="top" wrapText="1" indent="1"/>
    </xf>
    <xf numFmtId="0" fontId="17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 indent="1"/>
    </xf>
    <xf numFmtId="0" fontId="1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20" fillId="0" borderId="0" xfId="0" applyFont="1"/>
    <xf numFmtId="38" fontId="6" fillId="0" borderId="0" xfId="0" applyNumberFormat="1" applyFont="1" applyBorder="1"/>
    <xf numFmtId="165" fontId="6" fillId="0" borderId="0" xfId="0" applyNumberFormat="1" applyFont="1" applyFill="1" applyBorder="1" applyAlignment="1">
      <alignment horizontal="center"/>
    </xf>
    <xf numFmtId="38" fontId="8" fillId="0" borderId="2" xfId="0" applyNumberFormat="1" applyFont="1" applyBorder="1"/>
    <xf numFmtId="0" fontId="19" fillId="0" borderId="0" xfId="0" applyFont="1"/>
    <xf numFmtId="0" fontId="16" fillId="0" borderId="0" xfId="0" applyFont="1"/>
    <xf numFmtId="0" fontId="15" fillId="0" borderId="0" xfId="0" applyFont="1"/>
    <xf numFmtId="0" fontId="19" fillId="0" borderId="0" xfId="0" applyFont="1" applyAlignment="1">
      <alignment horizontal="left"/>
    </xf>
    <xf numFmtId="14" fontId="19" fillId="0" borderId="3" xfId="0" applyNumberFormat="1" applyFont="1" applyBorder="1" applyAlignment="1">
      <alignment horizontal="right"/>
    </xf>
    <xf numFmtId="14" fontId="6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22" fillId="0" borderId="0" xfId="0" applyFont="1"/>
    <xf numFmtId="3" fontId="15" fillId="0" borderId="3" xfId="0" applyNumberFormat="1" applyFont="1" applyBorder="1" applyAlignment="1">
      <alignment horizontal="right" vertical="top" wrapText="1"/>
    </xf>
    <xf numFmtId="3" fontId="17" fillId="0" borderId="3" xfId="0" applyNumberFormat="1" applyFont="1" applyBorder="1" applyAlignment="1">
      <alignment horizontal="right" vertical="top" wrapText="1"/>
    </xf>
    <xf numFmtId="3" fontId="0" fillId="0" borderId="3" xfId="0" applyNumberFormat="1" applyBorder="1" applyAlignment="1">
      <alignment horizontal="right" wrapText="1"/>
    </xf>
    <xf numFmtId="3" fontId="19" fillId="0" borderId="3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 wrapText="1"/>
    </xf>
    <xf numFmtId="3" fontId="6" fillId="0" borderId="0" xfId="0" applyNumberFormat="1" applyFont="1" applyBorder="1" applyAlignment="1" applyProtection="1">
      <alignment horizontal="right" wrapText="1"/>
      <protection locked="0"/>
    </xf>
    <xf numFmtId="3" fontId="12" fillId="0" borderId="0" xfId="1" applyNumberFormat="1" applyFont="1" applyAlignment="1" applyProtection="1">
      <alignment horizontal="right" wrapText="1"/>
    </xf>
    <xf numFmtId="3" fontId="12" fillId="0" borderId="0" xfId="1" applyNumberFormat="1" applyFont="1" applyAlignment="1" applyProtection="1">
      <alignment horizontal="right" wrapText="1"/>
      <protection locked="0"/>
    </xf>
    <xf numFmtId="3" fontId="12" fillId="0" borderId="1" xfId="1" applyNumberFormat="1" applyFont="1" applyBorder="1" applyAlignment="1" applyProtection="1">
      <alignment horizontal="right" wrapText="1"/>
      <protection locked="0"/>
    </xf>
    <xf numFmtId="3" fontId="12" fillId="0" borderId="0" xfId="1" applyNumberFormat="1" applyFont="1" applyBorder="1" applyAlignment="1" applyProtection="1">
      <alignment horizontal="right" wrapText="1"/>
    </xf>
    <xf numFmtId="3" fontId="12" fillId="0" borderId="0" xfId="1" applyNumberFormat="1" applyFont="1" applyBorder="1" applyAlignment="1" applyProtection="1">
      <alignment horizontal="right" wrapText="1"/>
      <protection locked="0"/>
    </xf>
    <xf numFmtId="3" fontId="13" fillId="0" borderId="2" xfId="1" applyNumberFormat="1" applyFont="1" applyBorder="1" applyAlignment="1" applyProtection="1">
      <alignment horizontal="right" wrapText="1"/>
    </xf>
    <xf numFmtId="3" fontId="12" fillId="0" borderId="0" xfId="1" applyNumberFormat="1" applyFont="1" applyFill="1" applyBorder="1" applyAlignment="1" applyProtection="1">
      <alignment horizontal="right" wrapText="1"/>
      <protection locked="0"/>
    </xf>
    <xf numFmtId="3" fontId="12" fillId="0" borderId="0" xfId="0" applyNumberFormat="1" applyFont="1" applyAlignment="1" applyProtection="1">
      <alignment horizontal="right" wrapText="1"/>
      <protection locked="0"/>
    </xf>
    <xf numFmtId="3" fontId="6" fillId="0" borderId="4" xfId="0" applyNumberFormat="1" applyFont="1" applyBorder="1" applyAlignment="1">
      <alignment horizontal="right" wrapText="1"/>
    </xf>
    <xf numFmtId="3" fontId="6" fillId="0" borderId="0" xfId="1" applyNumberFormat="1" applyFont="1" applyBorder="1" applyAlignment="1">
      <alignment horizontal="right" wrapText="1"/>
    </xf>
    <xf numFmtId="3" fontId="8" fillId="0" borderId="0" xfId="1" applyNumberFormat="1" applyFont="1" applyBorder="1" applyAlignment="1">
      <alignment horizontal="right" wrapText="1"/>
    </xf>
    <xf numFmtId="3" fontId="6" fillId="0" borderId="2" xfId="1" applyNumberFormat="1" applyFont="1" applyBorder="1" applyAlignment="1">
      <alignment horizontal="right" wrapText="1"/>
    </xf>
    <xf numFmtId="3" fontId="8" fillId="0" borderId="2" xfId="1" applyNumberFormat="1" applyFont="1" applyBorder="1" applyAlignment="1">
      <alignment horizontal="right" wrapText="1"/>
    </xf>
    <xf numFmtId="3" fontId="6" fillId="0" borderId="0" xfId="1" applyNumberFormat="1" applyFont="1" applyAlignment="1">
      <alignment horizontal="right" wrapText="1"/>
    </xf>
    <xf numFmtId="3" fontId="8" fillId="0" borderId="0" xfId="1" applyNumberFormat="1" applyFont="1" applyAlignment="1">
      <alignment horizontal="right" wrapText="1"/>
    </xf>
    <xf numFmtId="0" fontId="6" fillId="0" borderId="0" xfId="0" applyFont="1" applyBorder="1"/>
    <xf numFmtId="0" fontId="6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166" fontId="8" fillId="0" borderId="0" xfId="1" applyNumberFormat="1" applyFont="1" applyAlignment="1" applyProtection="1">
      <protection locked="0"/>
    </xf>
    <xf numFmtId="3" fontId="8" fillId="0" borderId="0" xfId="1" applyNumberFormat="1" applyFont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166" fontId="6" fillId="0" borderId="2" xfId="1" applyNumberFormat="1" applyFont="1" applyBorder="1" applyAlignment="1" applyProtection="1">
      <protection locked="0"/>
    </xf>
    <xf numFmtId="3" fontId="6" fillId="0" borderId="2" xfId="1" applyNumberFormat="1" applyFont="1" applyBorder="1" applyAlignment="1" applyProtection="1"/>
    <xf numFmtId="0" fontId="6" fillId="0" borderId="0" xfId="0" applyFont="1" applyFill="1" applyBorder="1" applyAlignment="1" applyProtection="1">
      <protection locked="0"/>
    </xf>
    <xf numFmtId="166" fontId="6" fillId="0" borderId="0" xfId="1" applyNumberFormat="1" applyFont="1" applyBorder="1" applyAlignment="1" applyProtection="1">
      <protection locked="0"/>
    </xf>
    <xf numFmtId="3" fontId="6" fillId="0" borderId="0" xfId="1" applyNumberFormat="1" applyFont="1" applyBorder="1" applyAlignment="1" applyProtection="1"/>
    <xf numFmtId="0" fontId="6" fillId="0" borderId="0" xfId="0" applyFont="1" applyAlignment="1" applyProtection="1">
      <alignment horizontal="right"/>
      <protection locked="0"/>
    </xf>
    <xf numFmtId="166" fontId="8" fillId="0" borderId="0" xfId="1" applyNumberFormat="1" applyFont="1" applyAlignment="1" applyProtection="1">
      <alignment horizontal="right"/>
      <protection locked="0"/>
    </xf>
    <xf numFmtId="166" fontId="8" fillId="0" borderId="0" xfId="1" applyNumberFormat="1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 applyProtection="1">
      <alignment horizontal="right"/>
    </xf>
    <xf numFmtId="166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right"/>
    </xf>
    <xf numFmtId="0" fontId="23" fillId="0" borderId="0" xfId="0" applyFont="1"/>
    <xf numFmtId="3" fontId="0" fillId="0" borderId="5" xfId="0" applyNumberFormat="1" applyBorder="1" applyAlignment="1">
      <alignment horizontal="right" wrapText="1"/>
    </xf>
    <xf numFmtId="3" fontId="19" fillId="0" borderId="5" xfId="0" applyNumberFormat="1" applyFont="1" applyBorder="1" applyAlignment="1">
      <alignment horizontal="right" wrapText="1"/>
    </xf>
    <xf numFmtId="0" fontId="24" fillId="0" borderId="2" xfId="0" applyFont="1" applyBorder="1"/>
    <xf numFmtId="0" fontId="6" fillId="0" borderId="0" xfId="0" applyFont="1" applyFill="1" applyAlignment="1" applyProtection="1">
      <alignment horizontal="centerContinuous"/>
      <protection locked="0"/>
    </xf>
    <xf numFmtId="3" fontId="6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0" fontId="8" fillId="0" borderId="1" xfId="0" applyFont="1" applyFill="1" applyBorder="1" applyAlignment="1" applyProtection="1"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38" fontId="10" fillId="0" borderId="1" xfId="0" applyNumberFormat="1" applyFont="1" applyBorder="1" applyAlignment="1" applyProtection="1">
      <protection locked="0"/>
    </xf>
    <xf numFmtId="3" fontId="6" fillId="0" borderId="2" xfId="0" applyNumberFormat="1" applyFont="1" applyBorder="1" applyAlignment="1" applyProtection="1">
      <alignment horizontal="right" wrapText="1"/>
    </xf>
    <xf numFmtId="3" fontId="8" fillId="0" borderId="2" xfId="0" applyNumberFormat="1" applyFont="1" applyBorder="1" applyAlignment="1" applyProtection="1">
      <alignment horizontal="right" wrapText="1"/>
    </xf>
    <xf numFmtId="38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right" wrapText="1"/>
    </xf>
    <xf numFmtId="3" fontId="8" fillId="0" borderId="0" xfId="0" applyNumberFormat="1" applyFont="1" applyBorder="1" applyAlignment="1" applyProtection="1">
      <alignment horizontal="right" wrapText="1"/>
    </xf>
    <xf numFmtId="38" fontId="8" fillId="0" borderId="0" xfId="0" applyNumberFormat="1" applyFont="1" applyBorder="1" applyAlignment="1" applyProtection="1">
      <alignment horizontal="center"/>
      <protection locked="0"/>
    </xf>
    <xf numFmtId="38" fontId="10" fillId="0" borderId="2" xfId="0" applyNumberFormat="1" applyFont="1" applyBorder="1" applyAlignment="1" applyProtection="1">
      <protection locked="0"/>
    </xf>
    <xf numFmtId="38" fontId="8" fillId="0" borderId="2" xfId="0" applyNumberFormat="1" applyFont="1" applyBorder="1" applyAlignment="1" applyProtection="1">
      <protection locked="0"/>
    </xf>
    <xf numFmtId="38" fontId="8" fillId="0" borderId="2" xfId="0" applyNumberFormat="1" applyFont="1" applyBorder="1" applyAlignment="1" applyProtection="1">
      <alignment horizontal="center"/>
      <protection locked="0"/>
    </xf>
    <xf numFmtId="0" fontId="25" fillId="0" borderId="0" xfId="0" applyFont="1" applyFill="1"/>
    <xf numFmtId="38" fontId="10" fillId="0" borderId="0" xfId="0" applyNumberFormat="1" applyFont="1" applyFill="1" applyAlignment="1" applyProtection="1">
      <protection locked="0"/>
    </xf>
    <xf numFmtId="38" fontId="8" fillId="0" borderId="0" xfId="0" applyNumberFormat="1" applyFont="1" applyFill="1" applyAlignment="1" applyProtection="1">
      <protection locked="0"/>
    </xf>
    <xf numFmtId="38" fontId="8" fillId="0" borderId="0" xfId="0" applyNumberFormat="1" applyFont="1" applyFill="1" applyBorder="1" applyAlignment="1" applyProtection="1">
      <protection locked="0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24" fillId="0" borderId="0" xfId="0" applyFont="1"/>
    <xf numFmtId="0" fontId="17" fillId="0" borderId="0" xfId="0" applyFont="1" applyBorder="1" applyAlignment="1">
      <alignment horizontal="left" vertical="top" wrapText="1" indent="1"/>
    </xf>
    <xf numFmtId="0" fontId="17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left" indent="1"/>
    </xf>
    <xf numFmtId="0" fontId="6" fillId="0" borderId="1" xfId="0" applyFont="1" applyBorder="1"/>
    <xf numFmtId="0" fontId="0" fillId="2" borderId="0" xfId="0" applyFill="1"/>
    <xf numFmtId="0" fontId="8" fillId="0" borderId="0" xfId="0" applyFont="1" applyBorder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Border="1" applyAlignment="1">
      <alignment horizontal="left"/>
    </xf>
    <xf numFmtId="0" fontId="27" fillId="0" borderId="0" xfId="0" applyFont="1"/>
    <xf numFmtId="0" fontId="11" fillId="0" borderId="0" xfId="0" applyFont="1" applyBorder="1"/>
    <xf numFmtId="3" fontId="11" fillId="0" borderId="0" xfId="0" applyNumberFormat="1" applyFont="1" applyBorder="1" applyAlignment="1">
      <alignment horizontal="right" wrapText="1"/>
    </xf>
    <xf numFmtId="0" fontId="28" fillId="0" borderId="0" xfId="0" applyFont="1"/>
    <xf numFmtId="0" fontId="10" fillId="0" borderId="2" xfId="0" applyFont="1" applyBorder="1"/>
    <xf numFmtId="3" fontId="6" fillId="0" borderId="2" xfId="0" applyNumberFormat="1" applyFont="1" applyFill="1" applyBorder="1" applyAlignment="1">
      <alignment horizontal="right" wrapText="1"/>
    </xf>
    <xf numFmtId="0" fontId="16" fillId="0" borderId="0" xfId="0" applyFont="1" applyBorder="1"/>
    <xf numFmtId="0" fontId="29" fillId="0" borderId="0" xfId="0" applyFont="1"/>
    <xf numFmtId="49" fontId="8" fillId="0" borderId="0" xfId="0" applyNumberFormat="1" applyFont="1" applyAlignment="1">
      <alignment horizontal="left" indent="2"/>
    </xf>
    <xf numFmtId="0" fontId="8" fillId="0" borderId="0" xfId="0" applyFont="1" applyProtection="1"/>
    <xf numFmtId="167" fontId="8" fillId="0" borderId="0" xfId="0" applyNumberFormat="1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horizontal="center" wrapText="1"/>
    </xf>
    <xf numFmtId="0" fontId="8" fillId="0" borderId="0" xfId="0" applyFont="1" applyFill="1" applyProtection="1"/>
    <xf numFmtId="0" fontId="8" fillId="0" borderId="0" xfId="0" applyNumberFormat="1" applyFont="1" applyFill="1" applyAlignment="1" applyProtection="1">
      <alignment horizontal="right" wrapText="1"/>
    </xf>
    <xf numFmtId="49" fontId="8" fillId="0" borderId="0" xfId="0" applyNumberFormat="1" applyFont="1" applyProtection="1"/>
    <xf numFmtId="49" fontId="8" fillId="0" borderId="0" xfId="0" applyNumberFormat="1" applyFont="1"/>
    <xf numFmtId="49" fontId="8" fillId="0" borderId="0" xfId="0" applyNumberFormat="1" applyFont="1" applyFill="1" applyAlignment="1" applyProtection="1">
      <alignment horizontal="center" wrapText="1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Protection="1"/>
    <xf numFmtId="49" fontId="8" fillId="0" borderId="0" xfId="0" applyNumberFormat="1" applyFont="1" applyBorder="1"/>
    <xf numFmtId="0" fontId="8" fillId="0" borderId="0" xfId="0" applyNumberFormat="1" applyFont="1" applyFill="1" applyBorder="1" applyAlignment="1" applyProtection="1">
      <alignment horizontal="right" wrapText="1"/>
    </xf>
    <xf numFmtId="49" fontId="8" fillId="0" borderId="2" xfId="0" applyNumberFormat="1" applyFont="1" applyBorder="1" applyProtection="1"/>
    <xf numFmtId="49" fontId="8" fillId="0" borderId="2" xfId="0" applyNumberFormat="1" applyFont="1" applyBorder="1"/>
    <xf numFmtId="0" fontId="8" fillId="0" borderId="2" xfId="0" applyNumberFormat="1" applyFont="1" applyFill="1" applyBorder="1" applyAlignment="1" applyProtection="1">
      <alignment horizontal="right" wrapText="1"/>
    </xf>
    <xf numFmtId="0" fontId="15" fillId="4" borderId="0" xfId="0" applyFont="1" applyFill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29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3" fontId="15" fillId="0" borderId="7" xfId="0" applyNumberFormat="1" applyFont="1" applyBorder="1" applyAlignment="1" applyProtection="1">
      <alignment horizontal="left" vertical="top" wrapText="1"/>
      <protection locked="0"/>
    </xf>
    <xf numFmtId="14" fontId="15" fillId="0" borderId="6" xfId="0" applyNumberFormat="1" applyFont="1" applyBorder="1" applyAlignment="1" applyProtection="1">
      <alignment horizontal="center" vertical="top" wrapText="1"/>
      <protection locked="0"/>
    </xf>
    <xf numFmtId="14" fontId="15" fillId="5" borderId="6" xfId="0" applyNumberFormat="1" applyFont="1" applyFill="1" applyBorder="1" applyAlignment="1" applyProtection="1">
      <alignment horizontal="center" vertical="top" wrapText="1"/>
    </xf>
    <xf numFmtId="14" fontId="15" fillId="5" borderId="7" xfId="0" applyNumberFormat="1" applyFont="1" applyFill="1" applyBorder="1" applyAlignment="1" applyProtection="1">
      <alignment horizontal="center" vertical="top" wrapText="1"/>
    </xf>
    <xf numFmtId="3" fontId="15" fillId="5" borderId="8" xfId="0" applyNumberFormat="1" applyFont="1" applyFill="1" applyBorder="1" applyAlignment="1" applyProtection="1">
      <alignment horizontal="right" vertical="top" wrapText="1"/>
    </xf>
    <xf numFmtId="0" fontId="29" fillId="5" borderId="3" xfId="0" applyFont="1" applyFill="1" applyBorder="1" applyProtection="1"/>
    <xf numFmtId="3" fontId="17" fillId="5" borderId="3" xfId="0" applyNumberFormat="1" applyFont="1" applyFill="1" applyBorder="1" applyAlignment="1" applyProtection="1">
      <alignment horizontal="right" vertical="top" wrapText="1"/>
    </xf>
    <xf numFmtId="0" fontId="29" fillId="0" borderId="0" xfId="0" applyFont="1" applyAlignment="1" applyProtection="1">
      <alignment horizontal="left" indent="1"/>
      <protection locked="0"/>
    </xf>
    <xf numFmtId="3" fontId="15" fillId="5" borderId="3" xfId="0" applyNumberFormat="1" applyFont="1" applyFill="1" applyBorder="1" applyAlignment="1" applyProtection="1">
      <alignment horizontal="right" vertical="top" wrapText="1"/>
    </xf>
    <xf numFmtId="0" fontId="17" fillId="0" borderId="0" xfId="0" applyFont="1" applyBorder="1" applyAlignment="1" applyProtection="1">
      <alignment horizontal="left" vertical="top" wrapText="1" inden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29" fillId="0" borderId="0" xfId="0" applyFont="1" applyAlignment="1" applyProtection="1">
      <alignment horizontal="left" vertical="top" wrapText="1" indent="1"/>
      <protection locked="0"/>
    </xf>
    <xf numFmtId="3" fontId="18" fillId="5" borderId="3" xfId="0" applyNumberFormat="1" applyFont="1" applyFill="1" applyBorder="1" applyAlignment="1" applyProtection="1">
      <alignment horizontal="right" vertical="top" wrapText="1"/>
    </xf>
    <xf numFmtId="0" fontId="29" fillId="0" borderId="3" xfId="0" applyFont="1" applyBorder="1" applyAlignment="1">
      <alignment horizontal="left" indent="1"/>
    </xf>
    <xf numFmtId="0" fontId="30" fillId="0" borderId="3" xfId="0" applyFont="1" applyBorder="1"/>
    <xf numFmtId="14" fontId="15" fillId="0" borderId="9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19" fillId="0" borderId="0" xfId="0" applyNumberFormat="1" applyFont="1"/>
    <xf numFmtId="3" fontId="8" fillId="0" borderId="2" xfId="0" applyNumberFormat="1" applyFont="1" applyFill="1" applyBorder="1" applyAlignment="1">
      <alignment horizontal="right" wrapText="1"/>
    </xf>
    <xf numFmtId="0" fontId="31" fillId="0" borderId="0" xfId="0" applyFont="1"/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6" fillId="2" borderId="0" xfId="0" applyNumberFormat="1" applyFont="1" applyFill="1" applyAlignment="1">
      <alignment horizontal="right" wrapText="1"/>
    </xf>
    <xf numFmtId="3" fontId="8" fillId="2" borderId="0" xfId="0" applyNumberFormat="1" applyFont="1" applyFill="1" applyAlignment="1">
      <alignment horizontal="right" wrapText="1"/>
    </xf>
    <xf numFmtId="3" fontId="8" fillId="0" borderId="0" xfId="0" applyNumberFormat="1" applyFont="1"/>
    <xf numFmtId="3" fontId="6" fillId="0" borderId="0" xfId="0" applyNumberFormat="1" applyFont="1"/>
    <xf numFmtId="3" fontId="0" fillId="0" borderId="0" xfId="0" applyNumberFormat="1"/>
    <xf numFmtId="0" fontId="1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8" fontId="6" fillId="0" borderId="0" xfId="0" applyNumberFormat="1" applyFont="1" applyAlignment="1">
      <alignment horizontal="right"/>
    </xf>
    <xf numFmtId="0" fontId="20" fillId="0" borderId="3" xfId="0" applyFont="1" applyBorder="1" applyAlignment="1">
      <alignment horizontal="center" vertical="top" wrapText="1"/>
    </xf>
    <xf numFmtId="0" fontId="8" fillId="2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3" fontId="8" fillId="0" borderId="1" xfId="0" applyNumberFormat="1" applyFont="1" applyBorder="1" applyAlignment="1" applyProtection="1">
      <alignment horizontal="right" wrapText="1"/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0" fillId="0" borderId="0" xfId="0" applyFont="1" applyFill="1" applyBorder="1" applyAlignment="1">
      <alignment vertical="top" wrapText="1"/>
    </xf>
    <xf numFmtId="49" fontId="8" fillId="0" borderId="0" xfId="0" applyNumberFormat="1" applyFont="1" applyBorder="1" applyAlignment="1">
      <alignment horizontal="left" indent="1"/>
    </xf>
    <xf numFmtId="49" fontId="8" fillId="0" borderId="0" xfId="0" applyNumberFormat="1" applyFont="1" applyBorder="1" applyAlignment="1">
      <alignment horizontal="left" indent="2"/>
    </xf>
    <xf numFmtId="3" fontId="6" fillId="0" borderId="0" xfId="0" applyNumberFormat="1" applyFont="1" applyAlignment="1" applyProtection="1">
      <alignment horizontal="right" wrapText="1"/>
    </xf>
    <xf numFmtId="3" fontId="8" fillId="0" borderId="0" xfId="0" applyNumberFormat="1" applyFont="1" applyAlignment="1" applyProtection="1">
      <alignment horizontal="right" wrapText="1"/>
    </xf>
    <xf numFmtId="3" fontId="17" fillId="5" borderId="8" xfId="0" applyNumberFormat="1" applyFont="1" applyFill="1" applyBorder="1" applyAlignment="1" applyProtection="1">
      <alignment horizontal="right" vertical="top" wrapText="1"/>
    </xf>
    <xf numFmtId="0" fontId="17" fillId="5" borderId="3" xfId="0" applyFont="1" applyFill="1" applyBorder="1" applyAlignment="1">
      <alignment horizontal="right"/>
    </xf>
    <xf numFmtId="3" fontId="17" fillId="0" borderId="3" xfId="0" applyNumberFormat="1" applyFont="1" applyBorder="1" applyAlignment="1" applyProtection="1">
      <alignment horizontal="right" vertical="top" wrapText="1"/>
      <protection locked="0"/>
    </xf>
    <xf numFmtId="3" fontId="17" fillId="0" borderId="3" xfId="0" applyNumberFormat="1" applyFont="1" applyBorder="1" applyAlignment="1" applyProtection="1">
      <alignment horizontal="right" vertical="top" wrapText="1"/>
    </xf>
    <xf numFmtId="3" fontId="0" fillId="0" borderId="3" xfId="0" applyNumberFormat="1" applyBorder="1" applyAlignment="1" applyProtection="1">
      <alignment horizontal="right" wrapText="1"/>
      <protection locked="0"/>
    </xf>
    <xf numFmtId="3" fontId="19" fillId="0" borderId="3" xfId="0" applyNumberFormat="1" applyFont="1" applyBorder="1" applyAlignment="1" applyProtection="1">
      <alignment horizontal="right" wrapText="1"/>
      <protection locked="0"/>
    </xf>
    <xf numFmtId="3" fontId="20" fillId="0" borderId="3" xfId="0" applyNumberFormat="1" applyFont="1" applyBorder="1" applyAlignment="1" applyProtection="1">
      <alignment horizontal="right" wrapText="1"/>
      <protection locked="0"/>
    </xf>
    <xf numFmtId="3" fontId="0" fillId="0" borderId="3" xfId="0" applyNumberFormat="1" applyBorder="1" applyAlignment="1" applyProtection="1">
      <alignment horizontal="right" wrapText="1"/>
    </xf>
    <xf numFmtId="3" fontId="19" fillId="0" borderId="3" xfId="0" applyNumberFormat="1" applyFont="1" applyBorder="1" applyAlignment="1" applyProtection="1">
      <alignment horizontal="right" wrapText="1"/>
    </xf>
    <xf numFmtId="3" fontId="20" fillId="0" borderId="3" xfId="0" applyNumberFormat="1" applyFont="1" applyBorder="1" applyAlignment="1" applyProtection="1">
      <alignment horizontal="right" wrapText="1"/>
    </xf>
    <xf numFmtId="0" fontId="14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7" fillId="0" borderId="13" xfId="0" applyFont="1" applyBorder="1" applyAlignment="1" applyProtection="1">
      <alignment vertical="top" wrapText="1"/>
    </xf>
    <xf numFmtId="0" fontId="19" fillId="0" borderId="9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vertical="top" wrapText="1"/>
    </xf>
    <xf numFmtId="0" fontId="0" fillId="0" borderId="3" xfId="0" applyBorder="1" applyAlignment="1" applyProtection="1">
      <alignment horizontal="center"/>
    </xf>
    <xf numFmtId="0" fontId="17" fillId="0" borderId="3" xfId="0" applyFont="1" applyBorder="1" applyAlignment="1" applyProtection="1">
      <alignment vertical="top" wrapText="1"/>
    </xf>
    <xf numFmtId="0" fontId="17" fillId="0" borderId="3" xfId="0" applyFont="1" applyBorder="1" applyAlignment="1" applyProtection="1">
      <alignment horizontal="left" vertical="top" wrapText="1" indent="1"/>
    </xf>
    <xf numFmtId="0" fontId="18" fillId="0" borderId="3" xfId="0" applyFont="1" applyBorder="1" applyAlignment="1" applyProtection="1">
      <alignment vertical="top" wrapText="1"/>
    </xf>
    <xf numFmtId="0" fontId="20" fillId="0" borderId="3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5" fillId="0" borderId="3" xfId="0" applyFont="1" applyFill="1" applyBorder="1" applyAlignment="1" applyProtection="1">
      <alignment vertical="top" wrapText="1"/>
    </xf>
    <xf numFmtId="3" fontId="11" fillId="0" borderId="0" xfId="0" applyNumberFormat="1" applyFont="1" applyBorder="1" applyAlignment="1" applyProtection="1">
      <alignment horizontal="right" wrapText="1"/>
      <protection locked="0"/>
    </xf>
    <xf numFmtId="0" fontId="10" fillId="0" borderId="0" xfId="0" applyFont="1" applyProtection="1"/>
    <xf numFmtId="0" fontId="9" fillId="0" borderId="0" xfId="0" applyFont="1" applyProtection="1"/>
    <xf numFmtId="0" fontId="9" fillId="0" borderId="1" xfId="0" applyFont="1" applyBorder="1" applyProtection="1"/>
    <xf numFmtId="0" fontId="8" fillId="0" borderId="0" xfId="0" applyFont="1" applyBorder="1" applyProtection="1"/>
    <xf numFmtId="0" fontId="10" fillId="0" borderId="0" xfId="0" applyFont="1" applyBorder="1" applyProtection="1"/>
    <xf numFmtId="0" fontId="9" fillId="0" borderId="0" xfId="0" applyFont="1" applyBorder="1" applyProtection="1"/>
    <xf numFmtId="3" fontId="15" fillId="0" borderId="3" xfId="0" applyNumberFormat="1" applyFont="1" applyBorder="1" applyAlignment="1" applyProtection="1">
      <alignment horizontal="right" vertical="top" wrapText="1"/>
    </xf>
    <xf numFmtId="0" fontId="16" fillId="0" borderId="6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top" wrapText="1"/>
    </xf>
    <xf numFmtId="0" fontId="17" fillId="0" borderId="3" xfId="0" applyFont="1" applyFill="1" applyBorder="1" applyAlignment="1" applyProtection="1">
      <alignment vertical="top" wrapText="1"/>
    </xf>
    <xf numFmtId="0" fontId="17" fillId="0" borderId="3" xfId="0" applyFont="1" applyFill="1" applyBorder="1" applyAlignment="1" applyProtection="1">
      <alignment horizontal="left" vertical="top" wrapText="1" indent="1"/>
    </xf>
    <xf numFmtId="0" fontId="18" fillId="0" borderId="3" xfId="0" applyFont="1" applyFill="1" applyBorder="1" applyAlignment="1" applyProtection="1">
      <alignment vertical="top" wrapText="1"/>
    </xf>
    <xf numFmtId="0" fontId="18" fillId="0" borderId="8" xfId="0" applyFont="1" applyBorder="1" applyAlignment="1" applyProtection="1">
      <alignment vertical="top" wrapText="1"/>
    </xf>
    <xf numFmtId="0" fontId="29" fillId="0" borderId="3" xfId="0" applyFont="1" applyBorder="1" applyAlignment="1" applyProtection="1">
      <alignment horizontal="left" indent="1"/>
    </xf>
    <xf numFmtId="0" fontId="30" fillId="0" borderId="3" xfId="0" applyFont="1" applyBorder="1" applyProtection="1"/>
    <xf numFmtId="3" fontId="17" fillId="5" borderId="3" xfId="0" applyNumberFormat="1" applyFont="1" applyFill="1" applyBorder="1" applyAlignment="1" applyProtection="1">
      <alignment horizontal="right" vertical="top" wrapText="1"/>
      <protection locked="0"/>
    </xf>
    <xf numFmtId="0" fontId="17" fillId="5" borderId="3" xfId="0" applyFont="1" applyFill="1" applyBorder="1" applyAlignment="1" applyProtection="1">
      <alignment horizontal="right"/>
      <protection locked="0"/>
    </xf>
    <xf numFmtId="0" fontId="19" fillId="4" borderId="0" xfId="0" applyFont="1" applyFill="1" applyAlignment="1" applyProtection="1">
      <alignment horizontal="left"/>
      <protection locked="0"/>
    </xf>
    <xf numFmtId="1" fontId="20" fillId="0" borderId="0" xfId="0" applyNumberFormat="1" applyFont="1" applyProtection="1"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6" borderId="0" xfId="0" applyFont="1" applyFill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right"/>
      <protection locked="0"/>
    </xf>
    <xf numFmtId="0" fontId="20" fillId="6" borderId="0" xfId="0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20" fillId="6" borderId="2" xfId="0" applyFont="1" applyFill="1" applyBorder="1" applyAlignment="1" applyProtection="1">
      <alignment horizontal="right"/>
      <protection locked="0"/>
    </xf>
    <xf numFmtId="3" fontId="8" fillId="2" borderId="0" xfId="0" applyNumberFormat="1" applyFont="1" applyFill="1" applyAlignment="1" applyProtection="1">
      <alignment horizontal="right" wrapText="1"/>
      <protection locked="0"/>
    </xf>
    <xf numFmtId="49" fontId="0" fillId="0" borderId="0" xfId="0" applyNumberFormat="1" applyProtection="1">
      <protection locked="0"/>
    </xf>
    <xf numFmtId="0" fontId="20" fillId="6" borderId="1" xfId="0" applyFont="1" applyFill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20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20" fillId="0" borderId="0" xfId="2"/>
    <xf numFmtId="14" fontId="19" fillId="0" borderId="0" xfId="2" applyNumberFormat="1" applyFont="1"/>
    <xf numFmtId="49" fontId="9" fillId="0" borderId="0" xfId="2" applyNumberFormat="1" applyFont="1" applyFill="1" applyBorder="1" applyAlignment="1">
      <alignment horizontal="left" indent="1"/>
    </xf>
    <xf numFmtId="0" fontId="6" fillId="0" borderId="0" xfId="2" applyFont="1" applyBorder="1"/>
    <xf numFmtId="0" fontId="20" fillId="0" borderId="0" xfId="2" applyAlignment="1">
      <alignment horizontal="left" indent="1"/>
    </xf>
    <xf numFmtId="0" fontId="9" fillId="0" borderId="0" xfId="2" applyFont="1" applyFill="1" applyBorder="1"/>
    <xf numFmtId="0" fontId="8" fillId="0" borderId="0" xfId="2" applyFont="1" applyBorder="1"/>
    <xf numFmtId="0" fontId="20" fillId="0" borderId="0" xfId="2" applyFill="1" applyAlignment="1">
      <alignment horizontal="center"/>
    </xf>
    <xf numFmtId="0" fontId="20" fillId="0" borderId="0" xfId="0" applyFont="1"/>
    <xf numFmtId="0" fontId="8" fillId="0" borderId="0" xfId="0" applyFont="1"/>
    <xf numFmtId="0" fontId="0" fillId="0" borderId="0" xfId="0"/>
    <xf numFmtId="0" fontId="20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2" borderId="0" xfId="0" applyFont="1" applyFill="1"/>
    <xf numFmtId="0" fontId="8" fillId="0" borderId="0" xfId="0" applyFont="1"/>
    <xf numFmtId="0" fontId="8" fillId="0" borderId="0" xfId="0" applyFont="1" applyProtection="1">
      <protection locked="0"/>
    </xf>
    <xf numFmtId="0" fontId="0" fillId="0" borderId="0" xfId="0"/>
    <xf numFmtId="3" fontId="19" fillId="0" borderId="0" xfId="0" applyNumberFormat="1" applyFont="1"/>
    <xf numFmtId="3" fontId="0" fillId="0" borderId="0" xfId="0" applyNumberFormat="1" applyAlignment="1">
      <alignment horizontal="right"/>
    </xf>
    <xf numFmtId="3" fontId="4" fillId="0" borderId="3" xfId="3" applyNumberFormat="1" applyFont="1" applyFill="1" applyBorder="1" applyAlignment="1">
      <alignment horizontal="right" wrapText="1"/>
    </xf>
    <xf numFmtId="3" fontId="4" fillId="0" borderId="3" xfId="3" applyNumberFormat="1" applyFont="1" applyBorder="1" applyAlignment="1">
      <alignment horizontal="right" wrapText="1"/>
    </xf>
    <xf numFmtId="3" fontId="4" fillId="0" borderId="3" xfId="4" applyNumberFormat="1" applyBorder="1" applyAlignment="1">
      <alignment horizontal="right" wrapText="1"/>
    </xf>
    <xf numFmtId="3" fontId="4" fillId="0" borderId="3" xfId="4" applyNumberFormat="1" applyFont="1" applyBorder="1" applyAlignment="1">
      <alignment horizontal="right" wrapText="1"/>
    </xf>
    <xf numFmtId="0" fontId="8" fillId="0" borderId="0" xfId="0" applyFont="1" applyAlignment="1">
      <alignment horizontal="left" vertical="top" wrapText="1"/>
    </xf>
    <xf numFmtId="0" fontId="4" fillId="0" borderId="0" xfId="5"/>
    <xf numFmtId="0" fontId="8" fillId="0" borderId="0" xfId="0" applyNumberFormat="1" applyFont="1"/>
    <xf numFmtId="3" fontId="4" fillId="0" borderId="0" xfId="0" applyNumberFormat="1" applyFont="1"/>
    <xf numFmtId="3" fontId="8" fillId="0" borderId="0" xfId="1" applyNumberFormat="1" applyFont="1" applyBorder="1" applyAlignment="1" applyProtection="1">
      <alignment horizontal="right" wrapText="1"/>
    </xf>
    <xf numFmtId="3" fontId="8" fillId="0" borderId="1" xfId="1" applyNumberFormat="1" applyFont="1" applyBorder="1" applyAlignment="1" applyProtection="1">
      <alignment horizontal="right" wrapText="1"/>
    </xf>
    <xf numFmtId="49" fontId="6" fillId="0" borderId="0" xfId="0" applyNumberFormat="1" applyFont="1"/>
    <xf numFmtId="0" fontId="6" fillId="2" borderId="0" xfId="5" applyFont="1" applyFill="1"/>
    <xf numFmtId="0" fontId="8" fillId="2" borderId="0" xfId="5" applyFont="1" applyFill="1"/>
    <xf numFmtId="0" fontId="4" fillId="2" borderId="0" xfId="5" applyFont="1" applyFill="1"/>
    <xf numFmtId="0" fontId="8" fillId="0" borderId="0" xfId="5" applyFont="1" applyBorder="1"/>
    <xf numFmtId="0" fontId="8" fillId="0" borderId="0" xfId="5" applyFont="1"/>
    <xf numFmtId="0" fontId="4" fillId="0" borderId="0" xfId="5" applyFont="1"/>
    <xf numFmtId="0" fontId="6" fillId="0" borderId="0" xfId="5" applyFont="1"/>
    <xf numFmtId="0" fontId="8" fillId="0" borderId="0" xfId="5" applyFont="1" applyAlignment="1">
      <alignment vertical="top" wrapText="1"/>
    </xf>
    <xf numFmtId="0" fontId="26" fillId="0" borderId="0" xfId="5" applyFont="1"/>
    <xf numFmtId="0" fontId="8" fillId="0" borderId="0" xfId="5" applyFont="1" applyAlignment="1">
      <alignment horizontal="center"/>
    </xf>
    <xf numFmtId="14" fontId="6" fillId="0" borderId="0" xfId="5" applyNumberFormat="1" applyFont="1" applyAlignment="1">
      <alignment horizontal="right"/>
    </xf>
    <xf numFmtId="14" fontId="8" fillId="0" borderId="0" xfId="5" applyNumberFormat="1" applyFont="1" applyAlignment="1">
      <alignment horizontal="right"/>
    </xf>
    <xf numFmtId="0" fontId="8" fillId="0" borderId="0" xfId="5" applyFont="1" applyAlignment="1">
      <alignment horizontal="right"/>
    </xf>
    <xf numFmtId="0" fontId="10" fillId="0" borderId="0" xfId="5" applyFont="1"/>
    <xf numFmtId="0" fontId="6" fillId="0" borderId="0" xfId="5" applyFont="1" applyAlignment="1">
      <alignment horizontal="center"/>
    </xf>
    <xf numFmtId="0" fontId="9" fillId="0" borderId="0" xfId="5" applyFont="1"/>
    <xf numFmtId="3" fontId="6" fillId="0" borderId="0" xfId="5" applyNumberFormat="1" applyFont="1" applyAlignment="1">
      <alignment horizontal="right" wrapText="1"/>
    </xf>
    <xf numFmtId="3" fontId="8" fillId="0" borderId="0" xfId="5" applyNumberFormat="1" applyFont="1" applyAlignment="1">
      <alignment horizontal="right" wrapText="1"/>
    </xf>
    <xf numFmtId="0" fontId="10" fillId="0" borderId="0" xfId="7" applyFont="1"/>
    <xf numFmtId="3" fontId="4" fillId="0" borderId="0" xfId="5" applyNumberFormat="1"/>
    <xf numFmtId="49" fontId="8" fillId="0" borderId="0" xfId="5" applyNumberFormat="1" applyFont="1" applyAlignment="1">
      <alignment horizontal="left" indent="1"/>
    </xf>
    <xf numFmtId="3" fontId="39" fillId="0" borderId="0" xfId="8" applyNumberFormat="1" applyFont="1"/>
    <xf numFmtId="0" fontId="9" fillId="0" borderId="0" xfId="7" applyFont="1"/>
    <xf numFmtId="49" fontId="8" fillId="0" borderId="0" xfId="7" applyNumberFormat="1" applyFont="1" applyAlignment="1">
      <alignment horizontal="left" indent="1"/>
    </xf>
    <xf numFmtId="49" fontId="9" fillId="0" borderId="0" xfId="5" applyNumberFormat="1" applyFont="1" applyAlignment="1">
      <alignment horizontal="left"/>
    </xf>
    <xf numFmtId="0" fontId="4" fillId="0" borderId="0" xfId="5" applyFont="1" applyProtection="1">
      <protection locked="0"/>
    </xf>
    <xf numFmtId="49" fontId="32" fillId="0" borderId="0" xfId="7" applyNumberFormat="1" applyFont="1" applyAlignment="1">
      <alignment horizontal="left" indent="1"/>
    </xf>
    <xf numFmtId="49" fontId="9" fillId="0" borderId="0" xfId="7" applyNumberFormat="1" applyFont="1" applyAlignment="1">
      <alignment horizontal="left"/>
    </xf>
    <xf numFmtId="0" fontId="8" fillId="0" borderId="0" xfId="5" applyFont="1" applyAlignment="1">
      <alignment horizontal="left" indent="1"/>
    </xf>
    <xf numFmtId="0" fontId="8" fillId="0" borderId="0" xfId="7" applyFont="1" applyAlignment="1">
      <alignment horizontal="left" indent="1"/>
    </xf>
    <xf numFmtId="0" fontId="9" fillId="0" borderId="0" xfId="5" applyFont="1" applyAlignment="1">
      <alignment horizontal="left"/>
    </xf>
    <xf numFmtId="3" fontId="4" fillId="7" borderId="0" xfId="5" applyNumberFormat="1" applyFill="1"/>
    <xf numFmtId="0" fontId="9" fillId="0" borderId="0" xfId="7" applyFont="1" applyAlignment="1">
      <alignment horizontal="left"/>
    </xf>
    <xf numFmtId="14" fontId="4" fillId="0" borderId="0" xfId="5" applyNumberFormat="1"/>
    <xf numFmtId="14" fontId="8" fillId="0" borderId="0" xfId="7" applyNumberFormat="1" applyFont="1" applyAlignment="1">
      <alignment horizontal="left" indent="1"/>
    </xf>
    <xf numFmtId="0" fontId="8" fillId="0" borderId="11" xfId="5" applyFont="1" applyBorder="1"/>
    <xf numFmtId="0" fontId="4" fillId="0" borderId="11" xfId="5" applyFont="1" applyBorder="1"/>
    <xf numFmtId="0" fontId="8" fillId="0" borderId="11" xfId="5" applyFont="1" applyBorder="1" applyAlignment="1">
      <alignment horizontal="center"/>
    </xf>
    <xf numFmtId="3" fontId="6" fillId="0" borderId="11" xfId="5" applyNumberFormat="1" applyFont="1" applyBorder="1" applyAlignment="1">
      <alignment horizontal="right" wrapText="1"/>
    </xf>
    <xf numFmtId="3" fontId="8" fillId="0" borderId="11" xfId="5" applyNumberFormat="1" applyFont="1" applyBorder="1" applyAlignment="1">
      <alignment horizontal="right" wrapText="1"/>
    </xf>
    <xf numFmtId="3" fontId="40" fillId="0" borderId="0" xfId="8" applyNumberFormat="1" applyFont="1"/>
    <xf numFmtId="0" fontId="10" fillId="0" borderId="0" xfId="7" applyFont="1" applyAlignment="1">
      <alignment horizontal="left"/>
    </xf>
    <xf numFmtId="3" fontId="19" fillId="0" borderId="0" xfId="5" applyNumberFormat="1" applyFont="1"/>
    <xf numFmtId="3" fontId="6" fillId="0" borderId="0" xfId="5" applyNumberFormat="1" applyFont="1"/>
    <xf numFmtId="3" fontId="8" fillId="0" borderId="0" xfId="5" applyNumberFormat="1" applyFont="1"/>
    <xf numFmtId="3" fontId="8" fillId="0" borderId="0" xfId="5" applyNumberFormat="1" applyFont="1" applyBorder="1" applyAlignment="1">
      <alignment horizontal="right" wrapText="1"/>
    </xf>
    <xf numFmtId="3" fontId="34" fillId="0" borderId="0" xfId="5" applyNumberFormat="1" applyFont="1" applyFill="1" applyBorder="1" applyAlignment="1" applyProtection="1"/>
    <xf numFmtId="0" fontId="19" fillId="0" borderId="0" xfId="5" applyFont="1"/>
    <xf numFmtId="0" fontId="4" fillId="0" borderId="0" xfId="5" applyFont="1" applyBorder="1"/>
    <xf numFmtId="0" fontId="8" fillId="0" borderId="0" xfId="5" applyFont="1" applyBorder="1" applyAlignment="1">
      <alignment horizontal="center"/>
    </xf>
    <xf numFmtId="3" fontId="6" fillId="0" borderId="0" xfId="5" applyNumberFormat="1" applyFont="1" applyBorder="1" applyAlignment="1">
      <alignment horizontal="right" wrapText="1"/>
    </xf>
    <xf numFmtId="0" fontId="34" fillId="0" borderId="0" xfId="5" applyNumberFormat="1" applyFont="1" applyFill="1" applyBorder="1" applyAlignment="1" applyProtection="1"/>
    <xf numFmtId="0" fontId="8" fillId="0" borderId="1" xfId="5" applyFont="1" applyBorder="1"/>
    <xf numFmtId="0" fontId="4" fillId="0" borderId="1" xfId="5" applyFont="1" applyBorder="1"/>
    <xf numFmtId="0" fontId="8" fillId="0" borderId="1" xfId="5" applyFont="1" applyBorder="1" applyAlignment="1">
      <alignment horizontal="center"/>
    </xf>
    <xf numFmtId="3" fontId="6" fillId="0" borderId="1" xfId="5" applyNumberFormat="1" applyFont="1" applyBorder="1" applyAlignment="1">
      <alignment horizontal="right" wrapText="1"/>
    </xf>
    <xf numFmtId="3" fontId="8" fillId="0" borderId="1" xfId="5" applyNumberFormat="1" applyFont="1" applyBorder="1" applyAlignment="1">
      <alignment horizontal="right" wrapText="1"/>
    </xf>
    <xf numFmtId="0" fontId="8" fillId="0" borderId="11" xfId="5" applyFont="1" applyBorder="1" applyProtection="1">
      <protection locked="0"/>
    </xf>
    <xf numFmtId="0" fontId="6" fillId="0" borderId="11" xfId="5" applyFont="1" applyBorder="1" applyAlignment="1">
      <alignment wrapText="1"/>
    </xf>
    <xf numFmtId="0" fontId="8" fillId="0" borderId="11" xfId="5" applyFont="1" applyBorder="1" applyAlignment="1"/>
    <xf numFmtId="3" fontId="6" fillId="0" borderId="11" xfId="5" applyNumberFormat="1" applyFont="1" applyBorder="1" applyAlignment="1"/>
    <xf numFmtId="3" fontId="8" fillId="0" borderId="11" xfId="5" applyNumberFormat="1" applyFont="1" applyBorder="1" applyAlignment="1"/>
    <xf numFmtId="0" fontId="8" fillId="0" borderId="12" xfId="5" applyFont="1" applyBorder="1"/>
    <xf numFmtId="0" fontId="4" fillId="0" borderId="12" xfId="5" applyFont="1" applyBorder="1"/>
    <xf numFmtId="14" fontId="6" fillId="0" borderId="0" xfId="5" applyNumberFormat="1" applyFont="1" applyAlignment="1">
      <alignment horizontal="center" vertical="top" wrapText="1"/>
    </xf>
    <xf numFmtId="0" fontId="6" fillId="0" borderId="0" xfId="5" applyFont="1" applyAlignment="1">
      <alignment horizontal="center" vertical="top" wrapText="1"/>
    </xf>
    <xf numFmtId="0" fontId="10" fillId="0" borderId="0" xfId="5" applyFont="1" applyBorder="1"/>
    <xf numFmtId="3" fontId="6" fillId="0" borderId="0" xfId="5" applyNumberFormat="1" applyFont="1" applyFill="1" applyBorder="1" applyAlignment="1">
      <alignment horizontal="right" wrapText="1"/>
    </xf>
    <xf numFmtId="3" fontId="8" fillId="0" borderId="0" xfId="5" applyNumberFormat="1" applyFont="1" applyFill="1" applyBorder="1" applyAlignment="1">
      <alignment horizontal="right" wrapText="1"/>
    </xf>
    <xf numFmtId="0" fontId="6" fillId="0" borderId="4" xfId="5" applyFont="1" applyFill="1" applyBorder="1"/>
    <xf numFmtId="0" fontId="8" fillId="0" borderId="4" xfId="5" applyFont="1" applyBorder="1"/>
    <xf numFmtId="0" fontId="4" fillId="0" borderId="4" xfId="5" applyFont="1" applyBorder="1"/>
    <xf numFmtId="3" fontId="6" fillId="0" borderId="4" xfId="5" applyNumberFormat="1" applyFont="1" applyBorder="1" applyAlignment="1">
      <alignment horizontal="right" wrapText="1"/>
    </xf>
    <xf numFmtId="3" fontId="8" fillId="0" borderId="4" xfId="5" applyNumberFormat="1" applyFont="1" applyBorder="1" applyAlignment="1">
      <alignment horizontal="right" wrapText="1"/>
    </xf>
    <xf numFmtId="0" fontId="9" fillId="0" borderId="0" xfId="5" applyFont="1" applyBorder="1" applyProtection="1">
      <protection locked="0"/>
    </xf>
    <xf numFmtId="0" fontId="8" fillId="0" borderId="0" xfId="5" applyFont="1" applyBorder="1" applyProtection="1">
      <protection locked="0"/>
    </xf>
    <xf numFmtId="0" fontId="4" fillId="0" borderId="0" xfId="5" applyFont="1" applyBorder="1" applyProtection="1">
      <protection locked="0"/>
    </xf>
    <xf numFmtId="0" fontId="8" fillId="0" borderId="0" xfId="5" applyFont="1" applyBorder="1" applyAlignment="1" applyProtection="1">
      <alignment horizontal="center"/>
      <protection locked="0"/>
    </xf>
    <xf numFmtId="3" fontId="6" fillId="0" borderId="0" xfId="5" applyNumberFormat="1" applyFont="1" applyBorder="1" applyAlignment="1" applyProtection="1">
      <alignment horizontal="right" wrapText="1"/>
      <protection locked="0"/>
    </xf>
    <xf numFmtId="3" fontId="8" fillId="0" borderId="0" xfId="5" applyNumberFormat="1" applyFont="1" applyBorder="1" applyAlignment="1" applyProtection="1">
      <alignment horizontal="right" wrapText="1"/>
      <protection locked="0"/>
    </xf>
    <xf numFmtId="0" fontId="4" fillId="0" borderId="0" xfId="5" applyProtection="1">
      <protection locked="0"/>
    </xf>
    <xf numFmtId="3" fontId="19" fillId="0" borderId="0" xfId="5" applyNumberFormat="1" applyFont="1" applyBorder="1"/>
    <xf numFmtId="3" fontId="4" fillId="0" borderId="0" xfId="5" applyNumberFormat="1" applyBorder="1"/>
    <xf numFmtId="0" fontId="8" fillId="0" borderId="0" xfId="5" applyFont="1" applyBorder="1" applyAlignment="1" applyProtection="1">
      <protection locked="0"/>
    </xf>
    <xf numFmtId="0" fontId="41" fillId="0" borderId="0" xfId="5" applyFont="1"/>
    <xf numFmtId="0" fontId="41" fillId="0" borderId="1" xfId="5" applyFont="1" applyBorder="1"/>
    <xf numFmtId="0" fontId="8" fillId="0" borderId="1" xfId="5" applyFont="1" applyBorder="1" applyAlignment="1">
      <alignment vertical="top" wrapText="1"/>
    </xf>
    <xf numFmtId="3" fontId="6" fillId="0" borderId="1" xfId="5" applyNumberFormat="1" applyFont="1" applyBorder="1" applyAlignment="1" applyProtection="1">
      <alignment horizontal="right" wrapText="1"/>
      <protection locked="0"/>
    </xf>
    <xf numFmtId="3" fontId="19" fillId="0" borderId="1" xfId="5" applyNumberFormat="1" applyFont="1" applyBorder="1"/>
    <xf numFmtId="3" fontId="4" fillId="0" borderId="1" xfId="5" applyNumberFormat="1" applyBorder="1"/>
    <xf numFmtId="3" fontId="8" fillId="0" borderId="1" xfId="5" applyNumberFormat="1" applyFont="1" applyBorder="1" applyAlignment="1" applyProtection="1">
      <alignment horizontal="right" wrapText="1"/>
      <protection locked="0"/>
    </xf>
    <xf numFmtId="0" fontId="8" fillId="0" borderId="0" xfId="5" applyFont="1" applyProtection="1">
      <protection locked="0"/>
    </xf>
    <xf numFmtId="0" fontId="6" fillId="0" borderId="2" xfId="5" applyFont="1" applyBorder="1" applyProtection="1">
      <protection locked="0"/>
    </xf>
    <xf numFmtId="0" fontId="8" fillId="0" borderId="2" xfId="5" applyFont="1" applyBorder="1" applyProtection="1">
      <protection locked="0"/>
    </xf>
    <xf numFmtId="0" fontId="4" fillId="0" borderId="2" xfId="5" applyFont="1" applyBorder="1" applyProtection="1">
      <protection locked="0"/>
    </xf>
    <xf numFmtId="0" fontId="8" fillId="0" borderId="2" xfId="5" applyFont="1" applyBorder="1" applyAlignment="1" applyProtection="1">
      <alignment horizontal="center"/>
      <protection locked="0"/>
    </xf>
    <xf numFmtId="3" fontId="6" fillId="0" borderId="2" xfId="5" applyNumberFormat="1" applyFont="1" applyBorder="1" applyAlignment="1" applyProtection="1">
      <alignment horizontal="right" wrapText="1"/>
      <protection locked="0"/>
    </xf>
    <xf numFmtId="3" fontId="8" fillId="0" borderId="2" xfId="5" applyNumberFormat="1" applyFont="1" applyBorder="1" applyAlignment="1" applyProtection="1">
      <alignment horizontal="right" wrapText="1"/>
      <protection locked="0"/>
    </xf>
    <xf numFmtId="3" fontId="4" fillId="0" borderId="0" xfId="5" applyNumberFormat="1" applyProtection="1">
      <protection locked="0"/>
    </xf>
    <xf numFmtId="0" fontId="19" fillId="0" borderId="2" xfId="5" applyFont="1" applyBorder="1" applyProtection="1">
      <protection locked="0"/>
    </xf>
    <xf numFmtId="0" fontId="6" fillId="0" borderId="2" xfId="5" applyFont="1" applyBorder="1" applyAlignment="1" applyProtection="1">
      <alignment horizontal="center"/>
      <protection locked="0"/>
    </xf>
    <xf numFmtId="0" fontId="19" fillId="0" borderId="0" xfId="5" applyFont="1" applyProtection="1">
      <protection locked="0"/>
    </xf>
    <xf numFmtId="3" fontId="19" fillId="0" borderId="0" xfId="5" applyNumberFormat="1" applyFont="1" applyProtection="1">
      <protection locked="0"/>
    </xf>
    <xf numFmtId="0" fontId="42" fillId="0" borderId="0" xfId="0" applyFont="1" applyAlignment="1">
      <alignment horizontal="left" vertical="center" readingOrder="1"/>
    </xf>
    <xf numFmtId="0" fontId="6" fillId="2" borderId="0" xfId="0" applyFont="1" applyFill="1"/>
    <xf numFmtId="0" fontId="8" fillId="0" borderId="0" xfId="0" applyFont="1"/>
    <xf numFmtId="0" fontId="0" fillId="0" borderId="0" xfId="0"/>
    <xf numFmtId="0" fontId="0" fillId="0" borderId="0" xfId="0"/>
    <xf numFmtId="0" fontId="8" fillId="0" borderId="0" xfId="0" applyFont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0" fillId="0" borderId="0" xfId="0"/>
    <xf numFmtId="0" fontId="8" fillId="0" borderId="0" xfId="0" applyFont="1" applyBorder="1" applyProtection="1">
      <protection locked="0"/>
    </xf>
    <xf numFmtId="0" fontId="20" fillId="0" borderId="0" xfId="0" applyFont="1" applyProtection="1">
      <protection locked="0"/>
    </xf>
    <xf numFmtId="0" fontId="0" fillId="0" borderId="3" xfId="0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4" fillId="0" borderId="9" xfId="0" applyFont="1" applyBorder="1" applyAlignment="1" applyProtection="1">
      <alignment horizontal="left"/>
    </xf>
    <xf numFmtId="49" fontId="4" fillId="0" borderId="9" xfId="0" applyNumberFormat="1" applyFont="1" applyBorder="1" applyAlignment="1" applyProtection="1"/>
    <xf numFmtId="49" fontId="0" fillId="0" borderId="3" xfId="0" applyNumberFormat="1" applyBorder="1" applyAlignment="1" applyProtection="1"/>
    <xf numFmtId="49" fontId="4" fillId="0" borderId="3" xfId="0" applyNumberFormat="1" applyFont="1" applyBorder="1" applyAlignment="1" applyProtection="1"/>
    <xf numFmtId="49" fontId="0" fillId="0" borderId="3" xfId="0" applyNumberFormat="1" applyBorder="1" applyAlignment="1" applyProtection="1">
      <alignment horizontal="left"/>
    </xf>
    <xf numFmtId="49" fontId="4" fillId="0" borderId="3" xfId="5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5" applyNumberFormat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5" applyFont="1" applyFill="1" applyAlignment="1" applyProtection="1">
      <alignment horizontal="left"/>
    </xf>
    <xf numFmtId="0" fontId="4" fillId="0" borderId="0" xfId="5" applyNumberFormat="1" applyFont="1" applyAlignment="1" applyProtection="1">
      <alignment horizontal="left"/>
    </xf>
    <xf numFmtId="0" fontId="4" fillId="0" borderId="0" xfId="5" applyFont="1" applyProtection="1"/>
    <xf numFmtId="0" fontId="4" fillId="0" borderId="0" xfId="5" applyProtection="1"/>
    <xf numFmtId="0" fontId="4" fillId="0" borderId="0" xfId="5" applyFont="1" applyFill="1" applyProtection="1"/>
    <xf numFmtId="0" fontId="4" fillId="0" borderId="0" xfId="5" applyFont="1" applyAlignment="1" applyProtection="1">
      <alignment horizontal="center" wrapText="1"/>
    </xf>
    <xf numFmtId="167" fontId="4" fillId="0" borderId="0" xfId="5" applyNumberFormat="1" applyFont="1" applyFill="1" applyAlignment="1" applyProtection="1">
      <alignment horizontal="left" wrapText="1"/>
    </xf>
    <xf numFmtId="49" fontId="4" fillId="0" borderId="0" xfId="5" applyNumberFormat="1" applyFont="1" applyFill="1" applyBorder="1" applyAlignment="1" applyProtection="1">
      <alignment horizontal="left" wrapText="1"/>
    </xf>
    <xf numFmtId="0" fontId="4" fillId="0" borderId="0" xfId="5" applyFont="1" applyFill="1" applyBorder="1" applyProtection="1"/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6" borderId="0" xfId="0" applyFont="1" applyFill="1" applyAlignment="1" applyProtection="1">
      <alignment horizontal="left"/>
    </xf>
    <xf numFmtId="0" fontId="4" fillId="6" borderId="0" xfId="5" applyFont="1" applyFill="1" applyAlignment="1" applyProtection="1">
      <alignment horizontal="left"/>
    </xf>
    <xf numFmtId="0" fontId="4" fillId="0" borderId="0" xfId="5" applyAlignment="1" applyProtection="1">
      <alignment horizontal="center"/>
      <protection locked="0"/>
    </xf>
    <xf numFmtId="3" fontId="43" fillId="0" borderId="0" xfId="0" applyNumberFormat="1" applyFont="1"/>
    <xf numFmtId="0" fontId="4" fillId="0" borderId="0" xfId="5" applyFont="1" applyFill="1" applyBorder="1" applyAlignment="1" applyProtection="1">
      <alignment horizontal="left"/>
    </xf>
    <xf numFmtId="49" fontId="19" fillId="0" borderId="0" xfId="5" applyNumberFormat="1" applyFont="1" applyFill="1" applyBorder="1" applyAlignment="1" applyProtection="1">
      <alignment horizontal="left"/>
    </xf>
    <xf numFmtId="3" fontId="4" fillId="0" borderId="0" xfId="5" applyNumberFormat="1" applyFont="1" applyFill="1" applyBorder="1" applyAlignment="1" applyProtection="1">
      <alignment horizontal="left"/>
    </xf>
    <xf numFmtId="38" fontId="4" fillId="0" borderId="0" xfId="5" applyNumberFormat="1" applyFont="1" applyFill="1" applyBorder="1" applyAlignment="1" applyProtection="1">
      <alignment horizontal="left"/>
    </xf>
    <xf numFmtId="38" fontId="19" fillId="0" borderId="0" xfId="5" applyNumberFormat="1" applyFont="1" applyFill="1" applyBorder="1" applyAlignment="1" applyProtection="1">
      <alignment horizontal="left"/>
      <protection locked="0"/>
    </xf>
    <xf numFmtId="0" fontId="43" fillId="0" borderId="0" xfId="11" applyFont="1"/>
    <xf numFmtId="3" fontId="19" fillId="0" borderId="0" xfId="0" applyNumberFormat="1" applyFont="1" applyProtection="1">
      <protection locked="0"/>
    </xf>
    <xf numFmtId="3" fontId="4" fillId="0" borderId="0" xfId="0" applyNumberFormat="1" applyFont="1" applyProtection="1">
      <protection locked="0"/>
    </xf>
    <xf numFmtId="3" fontId="19" fillId="0" borderId="0" xfId="0" applyNumberFormat="1" applyFont="1" applyBorder="1" applyProtection="1"/>
    <xf numFmtId="3" fontId="4" fillId="0" borderId="0" xfId="0" applyNumberFormat="1" applyFont="1" applyBorder="1" applyProtection="1"/>
    <xf numFmtId="3" fontId="4" fillId="0" borderId="0" xfId="0" applyNumberFormat="1" applyFont="1" applyFill="1"/>
    <xf numFmtId="3" fontId="20" fillId="0" borderId="2" xfId="0" applyNumberFormat="1" applyFont="1" applyBorder="1" applyProtection="1"/>
    <xf numFmtId="3" fontId="0" fillId="0" borderId="0" xfId="0" applyNumberFormat="1" applyProtection="1">
      <protection locked="0"/>
    </xf>
    <xf numFmtId="3" fontId="0" fillId="0" borderId="2" xfId="0" applyNumberFormat="1" applyBorder="1" applyProtection="1"/>
    <xf numFmtId="3" fontId="0" fillId="0" borderId="0" xfId="0" applyNumberFormat="1" applyBorder="1" applyProtection="1"/>
    <xf numFmtId="3" fontId="20" fillId="0" borderId="0" xfId="0" applyNumberFormat="1" applyFont="1" applyBorder="1" applyProtection="1"/>
    <xf numFmtId="3" fontId="19" fillId="0" borderId="2" xfId="0" applyNumberFormat="1" applyFont="1" applyBorder="1" applyProtection="1"/>
    <xf numFmtId="3" fontId="0" fillId="0" borderId="0" xfId="0" applyNumberFormat="1" applyProtection="1"/>
    <xf numFmtId="3" fontId="8" fillId="0" borderId="0" xfId="0" applyNumberFormat="1" applyFont="1" applyProtection="1">
      <protection locked="0"/>
    </xf>
    <xf numFmtId="3" fontId="20" fillId="0" borderId="0" xfId="2" applyNumberFormat="1"/>
    <xf numFmtId="3" fontId="8" fillId="0" borderId="2" xfId="2" applyNumberFormat="1" applyFont="1" applyBorder="1"/>
    <xf numFmtId="3" fontId="20" fillId="0" borderId="2" xfId="2" applyNumberFormat="1" applyBorder="1"/>
    <xf numFmtId="3" fontId="8" fillId="0" borderId="0" xfId="2" applyNumberFormat="1" applyFont="1"/>
    <xf numFmtId="3" fontId="6" fillId="0" borderId="2" xfId="2" applyNumberFormat="1" applyFont="1" applyBorder="1"/>
    <xf numFmtId="3" fontId="19" fillId="0" borderId="0" xfId="0" applyNumberFormat="1" applyFont="1" applyProtection="1"/>
    <xf numFmtId="0" fontId="22" fillId="0" borderId="0" xfId="5" applyFont="1"/>
    <xf numFmtId="3" fontId="6" fillId="0" borderId="0" xfId="2" applyNumberFormat="1" applyFont="1" applyProtection="1">
      <protection locked="0"/>
    </xf>
    <xf numFmtId="3" fontId="6" fillId="0" borderId="0" xfId="2" applyNumberFormat="1" applyFont="1" applyBorder="1"/>
    <xf numFmtId="3" fontId="19" fillId="0" borderId="0" xfId="2" applyNumberFormat="1" applyFont="1"/>
    <xf numFmtId="3" fontId="19" fillId="0" borderId="2" xfId="2" applyNumberFormat="1" applyFont="1" applyBorder="1"/>
    <xf numFmtId="3" fontId="6" fillId="0" borderId="0" xfId="2" applyNumberFormat="1" applyFont="1"/>
    <xf numFmtId="0" fontId="0" fillId="0" borderId="0" xfId="0"/>
    <xf numFmtId="0" fontId="8" fillId="0" borderId="0" xfId="2" applyFont="1"/>
    <xf numFmtId="0" fontId="0" fillId="0" borderId="0" xfId="0"/>
    <xf numFmtId="0" fontId="6" fillId="2" borderId="0" xfId="0" applyFont="1" applyFill="1"/>
    <xf numFmtId="38" fontId="6" fillId="0" borderId="0" xfId="0" applyNumberFormat="1" applyFont="1" applyBorder="1"/>
    <xf numFmtId="0" fontId="8" fillId="0" borderId="0" xfId="0" applyFont="1"/>
    <xf numFmtId="0" fontId="6" fillId="2" borderId="0" xfId="12" applyFont="1" applyFill="1"/>
    <xf numFmtId="0" fontId="8" fillId="2" borderId="0" xfId="12" applyFont="1" applyFill="1"/>
    <xf numFmtId="3" fontId="8" fillId="2" borderId="0" xfId="12" applyNumberFormat="1" applyFont="1" applyFill="1"/>
    <xf numFmtId="0" fontId="2" fillId="2" borderId="0" xfId="12" applyFill="1"/>
    <xf numFmtId="0" fontId="2" fillId="0" borderId="0" xfId="12"/>
    <xf numFmtId="0" fontId="6" fillId="0" borderId="0" xfId="12" applyFont="1" applyFill="1"/>
    <xf numFmtId="0" fontId="8" fillId="0" borderId="0" xfId="12" applyFont="1" applyFill="1"/>
    <xf numFmtId="3" fontId="8" fillId="0" borderId="0" xfId="12" applyNumberFormat="1" applyFont="1" applyFill="1"/>
    <xf numFmtId="0" fontId="2" fillId="0" borderId="0" xfId="12" applyFill="1"/>
    <xf numFmtId="0" fontId="8" fillId="0" borderId="0" xfId="12" applyNumberFormat="1" applyFont="1" applyFill="1"/>
    <xf numFmtId="0" fontId="8" fillId="0" borderId="0" xfId="12" applyFont="1"/>
    <xf numFmtId="0" fontId="6" fillId="0" borderId="0" xfId="12" applyFont="1"/>
    <xf numFmtId="0" fontId="8" fillId="0" borderId="0" xfId="12" applyNumberFormat="1" applyFont="1"/>
    <xf numFmtId="0" fontId="2" fillId="0" borderId="0" xfId="12" applyNumberFormat="1" applyFont="1"/>
    <xf numFmtId="14" fontId="8" fillId="0" borderId="0" xfId="12" applyNumberFormat="1" applyFont="1"/>
    <xf numFmtId="0" fontId="22" fillId="0" borderId="0" xfId="12" applyFont="1"/>
    <xf numFmtId="0" fontId="2" fillId="0" borderId="0" xfId="12" applyFont="1"/>
    <xf numFmtId="3" fontId="8" fillId="0" borderId="0" xfId="12" applyNumberFormat="1" applyFont="1"/>
    <xf numFmtId="0" fontId="8" fillId="0" borderId="0" xfId="12" applyFont="1" applyFill="1" applyAlignment="1"/>
    <xf numFmtId="0" fontId="8" fillId="0" borderId="0" xfId="12" applyFont="1" applyAlignment="1"/>
    <xf numFmtId="3" fontId="6" fillId="0" borderId="0" xfId="12" applyNumberFormat="1" applyFont="1"/>
    <xf numFmtId="0" fontId="8" fillId="0" borderId="0" xfId="12" applyFont="1" applyFill="1" applyBorder="1" applyAlignment="1"/>
    <xf numFmtId="0" fontId="9" fillId="0" borderId="0" xfId="12" applyFont="1" applyAlignment="1"/>
    <xf numFmtId="0" fontId="8" fillId="0" borderId="0" xfId="12" applyFont="1" applyBorder="1"/>
    <xf numFmtId="0" fontId="6" fillId="0" borderId="0" xfId="12" applyFont="1" applyBorder="1"/>
    <xf numFmtId="3" fontId="8" fillId="0" borderId="0" xfId="12" applyNumberFormat="1" applyFont="1" applyBorder="1"/>
    <xf numFmtId="0" fontId="2" fillId="0" borderId="0" xfId="12" applyFont="1" applyFill="1" applyBorder="1" applyAlignment="1"/>
    <xf numFmtId="0" fontId="8" fillId="0" borderId="0" xfId="12" applyFont="1" applyBorder="1" applyAlignment="1"/>
    <xf numFmtId="3" fontId="6" fillId="0" borderId="0" xfId="12" applyNumberFormat="1" applyFont="1" applyAlignment="1"/>
    <xf numFmtId="3" fontId="8" fillId="0" borderId="0" xfId="12" applyNumberFormat="1" applyFont="1" applyBorder="1" applyAlignment="1"/>
    <xf numFmtId="0" fontId="35" fillId="0" borderId="0" xfId="12" applyFont="1" applyBorder="1"/>
    <xf numFmtId="0" fontId="36" fillId="0" borderId="0" xfId="12" applyFont="1" applyBorder="1"/>
    <xf numFmtId="0" fontId="22" fillId="0" borderId="0" xfId="12" applyFont="1" applyBorder="1"/>
    <xf numFmtId="3" fontId="36" fillId="0" borderId="0" xfId="12" applyNumberFormat="1" applyFont="1" applyBorder="1" applyAlignment="1"/>
    <xf numFmtId="0" fontId="9" fillId="0" borderId="0" xfId="12" applyFont="1" applyBorder="1"/>
    <xf numFmtId="3" fontId="2" fillId="0" borderId="0" xfId="12" applyNumberFormat="1" applyFont="1" applyBorder="1" applyAlignment="1"/>
    <xf numFmtId="0" fontId="9" fillId="0" borderId="0" xfId="12" applyFont="1"/>
    <xf numFmtId="0" fontId="6" fillId="0" borderId="2" xfId="12" applyFont="1" applyBorder="1"/>
    <xf numFmtId="0" fontId="8" fillId="0" borderId="2" xfId="12" applyFont="1" applyBorder="1"/>
    <xf numFmtId="3" fontId="6" fillId="0" borderId="2" xfId="12" applyNumberFormat="1" applyFont="1" applyBorder="1"/>
    <xf numFmtId="3" fontId="6" fillId="0" borderId="0" xfId="12" applyNumberFormat="1" applyFont="1" applyBorder="1"/>
    <xf numFmtId="0" fontId="2" fillId="0" borderId="0" xfId="12" applyBorder="1"/>
    <xf numFmtId="0" fontId="25" fillId="0" borderId="0" xfId="12" applyFont="1"/>
    <xf numFmtId="3" fontId="2" fillId="0" borderId="0" xfId="12" applyNumberFormat="1"/>
    <xf numFmtId="0" fontId="10" fillId="0" borderId="0" xfId="12" applyFont="1" applyBorder="1"/>
    <xf numFmtId="0" fontId="4" fillId="0" borderId="0" xfId="12" applyFont="1"/>
    <xf numFmtId="3" fontId="8" fillId="0" borderId="0" xfId="12" applyNumberFormat="1" applyFont="1" applyBorder="1" applyAlignment="1">
      <alignment horizontal="right" wrapText="1"/>
    </xf>
    <xf numFmtId="3" fontId="6" fillId="0" borderId="0" xfId="12" applyNumberFormat="1" applyFont="1" applyBorder="1" applyAlignment="1">
      <alignment horizontal="right" wrapText="1"/>
    </xf>
    <xf numFmtId="3" fontId="4" fillId="0" borderId="0" xfId="12" applyNumberFormat="1" applyFont="1"/>
    <xf numFmtId="0" fontId="4" fillId="0" borderId="2" xfId="12" applyFont="1" applyBorder="1"/>
    <xf numFmtId="3" fontId="6" fillId="0" borderId="2" xfId="12" applyNumberFormat="1" applyFont="1" applyBorder="1" applyAlignment="1">
      <alignment horizontal="right" wrapText="1"/>
    </xf>
    <xf numFmtId="0" fontId="4" fillId="0" borderId="0" xfId="12" applyFont="1" applyBorder="1"/>
    <xf numFmtId="0" fontId="8" fillId="0" borderId="1" xfId="12" applyFont="1" applyBorder="1"/>
    <xf numFmtId="3" fontId="8" fillId="0" borderId="1" xfId="12" applyNumberFormat="1" applyFont="1" applyBorder="1"/>
    <xf numFmtId="0" fontId="2" fillId="0" borderId="0" xfId="12" applyNumberFormat="1"/>
    <xf numFmtId="0" fontId="19" fillId="0" borderId="0" xfId="12" applyFont="1"/>
    <xf numFmtId="37" fontId="8" fillId="0" borderId="0" xfId="12" applyNumberFormat="1" applyFont="1" applyAlignment="1">
      <alignment horizontal="center"/>
    </xf>
    <xf numFmtId="37" fontId="6" fillId="0" borderId="0" xfId="12" applyNumberFormat="1" applyFont="1"/>
    <xf numFmtId="37" fontId="8" fillId="0" borderId="0" xfId="12" applyNumberFormat="1" applyFont="1"/>
    <xf numFmtId="37" fontId="9" fillId="0" borderId="0" xfId="12" applyNumberFormat="1" applyFont="1"/>
    <xf numFmtId="3" fontId="9" fillId="0" borderId="0" xfId="12" applyNumberFormat="1" applyFont="1"/>
    <xf numFmtId="37" fontId="10" fillId="0" borderId="0" xfId="12" applyNumberFormat="1" applyFont="1"/>
    <xf numFmtId="37" fontId="6" fillId="0" borderId="2" xfId="12" applyNumberFormat="1" applyFont="1" applyBorder="1"/>
    <xf numFmtId="0" fontId="37" fillId="0" borderId="0" xfId="12" applyFont="1"/>
    <xf numFmtId="0" fontId="37" fillId="0" borderId="0" xfId="12" applyNumberFormat="1" applyFont="1"/>
    <xf numFmtId="3" fontId="6" fillId="0" borderId="0" xfId="11" applyNumberFormat="1" applyFont="1" applyAlignment="1">
      <alignment horizontal="right" wrapText="1"/>
    </xf>
    <xf numFmtId="3" fontId="8" fillId="0" borderId="0" xfId="11" applyNumberFormat="1" applyFont="1" applyAlignment="1">
      <alignment horizontal="right" wrapText="1"/>
    </xf>
    <xf numFmtId="3" fontId="3" fillId="0" borderId="3" xfId="11" applyNumberFormat="1" applyBorder="1" applyAlignment="1">
      <alignment horizontal="right" wrapText="1"/>
    </xf>
    <xf numFmtId="0" fontId="43" fillId="0" borderId="0" xfId="12" applyFont="1"/>
    <xf numFmtId="3" fontId="6" fillId="2" borderId="0" xfId="12" applyNumberFormat="1" applyFont="1" applyFill="1" applyBorder="1" applyAlignment="1" applyProtection="1">
      <protection locked="0"/>
    </xf>
    <xf numFmtId="3" fontId="8" fillId="2" borderId="0" xfId="12" applyNumberFormat="1" applyFont="1" applyFill="1" applyAlignment="1" applyProtection="1">
      <protection locked="0"/>
    </xf>
    <xf numFmtId="0" fontId="8" fillId="0" borderId="0" xfId="12" applyFont="1" applyFill="1" applyBorder="1" applyAlignment="1" applyProtection="1">
      <protection locked="0"/>
    </xf>
    <xf numFmtId="0" fontId="8" fillId="0" borderId="0" xfId="12" applyFont="1" applyAlignment="1" applyProtection="1">
      <protection locked="0"/>
    </xf>
    <xf numFmtId="3" fontId="6" fillId="0" borderId="0" xfId="12" applyNumberFormat="1" applyFont="1" applyBorder="1" applyAlignment="1" applyProtection="1">
      <alignment horizontal="left"/>
      <protection locked="0"/>
    </xf>
    <xf numFmtId="3" fontId="6" fillId="0" borderId="0" xfId="12" applyNumberFormat="1" applyFont="1" applyBorder="1" applyAlignment="1" applyProtection="1">
      <alignment horizontal="left" wrapText="1"/>
      <protection locked="0"/>
    </xf>
    <xf numFmtId="0" fontId="8" fillId="0" borderId="0" xfId="12" applyFont="1" applyBorder="1" applyAlignment="1" applyProtection="1">
      <alignment horizontal="center" wrapText="1"/>
      <protection locked="0"/>
    </xf>
    <xf numFmtId="0" fontId="8" fillId="0" borderId="0" xfId="12" applyFont="1" applyFill="1" applyBorder="1" applyAlignment="1" applyProtection="1">
      <alignment horizontal="center" wrapText="1"/>
      <protection locked="0"/>
    </xf>
    <xf numFmtId="0" fontId="6" fillId="0" borderId="0" xfId="12" applyFont="1" applyBorder="1" applyAlignment="1" applyProtection="1">
      <alignment horizontal="right" wrapText="1"/>
      <protection locked="0"/>
    </xf>
    <xf numFmtId="3" fontId="8" fillId="0" borderId="0" xfId="13" applyNumberFormat="1" applyFont="1" applyAlignment="1" applyProtection="1">
      <protection locked="0"/>
    </xf>
    <xf numFmtId="3" fontId="9" fillId="0" borderId="0" xfId="12" applyNumberFormat="1" applyFont="1" applyBorder="1" applyAlignment="1" applyProtection="1">
      <alignment horizontal="left"/>
      <protection locked="0"/>
    </xf>
    <xf numFmtId="3" fontId="8" fillId="0" borderId="0" xfId="12" applyNumberFormat="1" applyFont="1" applyBorder="1" applyAlignment="1" applyProtection="1">
      <alignment horizontal="left" wrapText="1"/>
      <protection locked="0"/>
    </xf>
    <xf numFmtId="3" fontId="6" fillId="0" borderId="0" xfId="12" applyNumberFormat="1" applyFont="1" applyBorder="1" applyAlignment="1" applyProtection="1">
      <alignment horizontal="right" wrapText="1"/>
      <protection locked="0"/>
    </xf>
    <xf numFmtId="10" fontId="8" fillId="0" borderId="0" xfId="12" applyNumberFormat="1" applyFont="1" applyBorder="1" applyAlignment="1" applyProtection="1">
      <alignment horizontal="right" wrapText="1"/>
      <protection locked="0"/>
    </xf>
    <xf numFmtId="3" fontId="8" fillId="0" borderId="0" xfId="13" applyNumberFormat="1" applyFont="1" applyAlignment="1" applyProtection="1">
      <alignment horizontal="right" wrapText="1"/>
      <protection locked="0"/>
    </xf>
    <xf numFmtId="3" fontId="8" fillId="0" borderId="0" xfId="12" applyNumberFormat="1" applyFont="1" applyBorder="1" applyAlignment="1" applyProtection="1">
      <alignment horizontal="left"/>
      <protection locked="0"/>
    </xf>
    <xf numFmtId="3" fontId="9" fillId="0" borderId="0" xfId="12" applyNumberFormat="1" applyFont="1" applyBorder="1" applyAlignment="1" applyProtection="1">
      <alignment horizontal="left" wrapText="1"/>
      <protection locked="0"/>
    </xf>
    <xf numFmtId="3" fontId="10" fillId="0" borderId="0" xfId="12" applyNumberFormat="1" applyFont="1" applyBorder="1" applyAlignment="1" applyProtection="1">
      <alignment horizontal="left" wrapText="1"/>
      <protection locked="0"/>
    </xf>
    <xf numFmtId="0" fontId="10" fillId="0" borderId="0" xfId="12" applyFont="1" applyBorder="1" applyAlignment="1" applyProtection="1">
      <alignment horizontal="center" wrapText="1"/>
      <protection locked="0"/>
    </xf>
    <xf numFmtId="14" fontId="10" fillId="0" borderId="0" xfId="12" applyNumberFormat="1" applyFont="1" applyBorder="1" applyAlignment="1" applyProtection="1">
      <alignment horizontal="right" wrapText="1"/>
      <protection locked="0"/>
    </xf>
    <xf numFmtId="3" fontId="10" fillId="0" borderId="0" xfId="12" applyNumberFormat="1" applyFont="1" applyBorder="1" applyAlignment="1" applyProtection="1">
      <alignment horizontal="right" wrapText="1"/>
      <protection locked="0"/>
    </xf>
    <xf numFmtId="0" fontId="6" fillId="0" borderId="2" xfId="12" applyFont="1" applyBorder="1" applyAlignment="1" applyProtection="1">
      <protection locked="0"/>
    </xf>
    <xf numFmtId="3" fontId="8" fillId="0" borderId="2" xfId="12" applyNumberFormat="1" applyFont="1" applyBorder="1" applyAlignment="1" applyProtection="1">
      <alignment horizontal="right"/>
      <protection locked="0"/>
    </xf>
    <xf numFmtId="3" fontId="6" fillId="0" borderId="2" xfId="12" applyNumberFormat="1" applyFont="1" applyBorder="1" applyAlignment="1" applyProtection="1">
      <alignment horizontal="right"/>
      <protection locked="0"/>
    </xf>
    <xf numFmtId="3" fontId="8" fillId="0" borderId="0" xfId="12" applyNumberFormat="1" applyFont="1" applyFill="1" applyBorder="1" applyAlignment="1" applyProtection="1">
      <alignment horizontal="left" wrapText="1"/>
      <protection locked="0"/>
    </xf>
    <xf numFmtId="3" fontId="6" fillId="0" borderId="0" xfId="2" applyNumberFormat="1" applyFont="1" applyAlignment="1">
      <alignment horizontal="right" wrapText="1"/>
    </xf>
    <xf numFmtId="37" fontId="6" fillId="0" borderId="0" xfId="2" applyNumberFormat="1" applyFont="1"/>
    <xf numFmtId="0" fontId="8" fillId="0" borderId="1" xfId="2" applyFont="1" applyBorder="1"/>
    <xf numFmtId="0" fontId="8" fillId="0" borderId="1" xfId="2" applyFont="1" applyBorder="1" applyAlignment="1">
      <alignment horizontal="center"/>
    </xf>
    <xf numFmtId="17" fontId="8" fillId="0" borderId="1" xfId="2" quotePrefix="1" applyNumberFormat="1" applyFont="1" applyBorder="1" applyAlignment="1">
      <alignment horizontal="center"/>
    </xf>
    <xf numFmtId="0" fontId="20" fillId="0" borderId="1" xfId="2" applyBorder="1" applyAlignment="1">
      <alignment horizontal="center"/>
    </xf>
    <xf numFmtId="37" fontId="8" fillId="0" borderId="1" xfId="2" applyNumberFormat="1" applyFont="1" applyBorder="1" applyAlignment="1">
      <alignment horizontal="center"/>
    </xf>
    <xf numFmtId="14" fontId="8" fillId="0" borderId="0" xfId="2" applyNumberFormat="1" applyFont="1" applyBorder="1"/>
    <xf numFmtId="3" fontId="8" fillId="0" borderId="0" xfId="2" quotePrefix="1" applyNumberFormat="1" applyFont="1" applyBorder="1" applyAlignment="1"/>
    <xf numFmtId="3" fontId="8" fillId="0" borderId="0" xfId="2" applyNumberFormat="1" applyFont="1" applyBorder="1" applyAlignment="1"/>
    <xf numFmtId="3" fontId="8" fillId="0" borderId="0" xfId="2" applyNumberFormat="1" applyFont="1" applyFill="1" applyBorder="1" applyAlignment="1"/>
    <xf numFmtId="3" fontId="8" fillId="0" borderId="0" xfId="2" applyNumberFormat="1" applyFont="1" applyAlignment="1"/>
    <xf numFmtId="3" fontId="6" fillId="0" borderId="0" xfId="9" applyNumberFormat="1" applyFont="1" applyBorder="1" applyAlignment="1">
      <alignment horizontal="right" wrapText="1"/>
    </xf>
    <xf numFmtId="3" fontId="8" fillId="0" borderId="0" xfId="9" applyNumberFormat="1" applyFont="1" applyBorder="1" applyAlignment="1">
      <alignment horizontal="right" wrapText="1"/>
    </xf>
    <xf numFmtId="0" fontId="20" fillId="0" borderId="0" xfId="2" applyBorder="1"/>
    <xf numFmtId="3" fontId="6" fillId="0" borderId="0" xfId="2" applyNumberFormat="1" applyFont="1" applyBorder="1" applyAlignment="1">
      <alignment horizontal="right" wrapText="1"/>
    </xf>
    <xf numFmtId="0" fontId="46" fillId="0" borderId="0" xfId="5" applyFont="1"/>
    <xf numFmtId="0" fontId="6" fillId="0" borderId="0" xfId="5" applyFont="1" applyFill="1" applyBorder="1"/>
    <xf numFmtId="38" fontId="6" fillId="0" borderId="0" xfId="5" applyNumberFormat="1" applyFont="1" applyBorder="1"/>
    <xf numFmtId="0" fontId="2" fillId="0" borderId="0" xfId="12"/>
    <xf numFmtId="3" fontId="2" fillId="0" borderId="0" xfId="12" applyNumberFormat="1"/>
    <xf numFmtId="3" fontId="19" fillId="0" borderId="0" xfId="12" applyNumberFormat="1" applyFont="1"/>
    <xf numFmtId="165" fontId="6" fillId="0" borderId="0" xfId="5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>
      <alignment horizontal="center"/>
    </xf>
    <xf numFmtId="0" fontId="8" fillId="0" borderId="0" xfId="5" applyFont="1" applyFill="1" applyBorder="1"/>
    <xf numFmtId="38" fontId="8" fillId="0" borderId="2" xfId="5" applyNumberFormat="1" applyFont="1" applyBorder="1"/>
    <xf numFmtId="0" fontId="8" fillId="0" borderId="2" xfId="5" applyFont="1" applyBorder="1"/>
    <xf numFmtId="3" fontId="6" fillId="0" borderId="2" xfId="9" applyNumberFormat="1" applyFont="1" applyBorder="1" applyAlignment="1">
      <alignment horizontal="right" wrapText="1"/>
    </xf>
    <xf numFmtId="3" fontId="8" fillId="0" borderId="2" xfId="9" applyNumberFormat="1" applyFont="1" applyBorder="1" applyAlignment="1">
      <alignment horizontal="right" wrapText="1"/>
    </xf>
    <xf numFmtId="3" fontId="4" fillId="0" borderId="0" xfId="5" applyNumberFormat="1" applyBorder="1" applyAlignment="1">
      <alignment horizontal="right" wrapText="1"/>
    </xf>
    <xf numFmtId="0" fontId="47" fillId="0" borderId="0" xfId="5" applyFont="1"/>
    <xf numFmtId="3" fontId="4" fillId="0" borderId="0" xfId="5" applyNumberFormat="1" applyFont="1"/>
    <xf numFmtId="0" fontId="6" fillId="0" borderId="2" xfId="5" applyFont="1" applyBorder="1"/>
    <xf numFmtId="3" fontId="6" fillId="0" borderId="2" xfId="5" applyNumberFormat="1" applyFont="1" applyBorder="1"/>
    <xf numFmtId="0" fontId="47" fillId="0" borderId="0" xfId="5" applyFont="1" applyBorder="1"/>
    <xf numFmtId="0" fontId="45" fillId="0" borderId="0" xfId="0" applyFont="1" applyBorder="1"/>
    <xf numFmtId="0" fontId="48" fillId="0" borderId="2" xfId="0" applyFont="1" applyBorder="1"/>
    <xf numFmtId="0" fontId="0" fillId="0" borderId="0" xfId="0"/>
    <xf numFmtId="0" fontId="0" fillId="0" borderId="0" xfId="0"/>
    <xf numFmtId="169" fontId="0" fillId="0" borderId="0" xfId="6" applyNumberFormat="1" applyFont="1"/>
    <xf numFmtId="3" fontId="8" fillId="0" borderId="2" xfId="0" applyNumberFormat="1" applyFont="1" applyBorder="1"/>
    <xf numFmtId="3" fontId="17" fillId="0" borderId="3" xfId="0" applyNumberFormat="1" applyFont="1" applyBorder="1" applyAlignment="1" applyProtection="1">
      <alignment horizontal="right"/>
      <protection locked="0"/>
    </xf>
    <xf numFmtId="3" fontId="17" fillId="0" borderId="3" xfId="0" applyNumberFormat="1" applyFont="1" applyBorder="1" applyAlignment="1" applyProtection="1">
      <alignment horizontal="right"/>
    </xf>
    <xf numFmtId="0" fontId="22" fillId="0" borderId="0" xfId="0" applyFont="1" applyAlignment="1">
      <alignment vertical="center"/>
    </xf>
    <xf numFmtId="0" fontId="0" fillId="0" borderId="0" xfId="0" applyFont="1"/>
    <xf numFmtId="0" fontId="8" fillId="0" borderId="0" xfId="0" applyFont="1"/>
    <xf numFmtId="0" fontId="0" fillId="0" borderId="0" xfId="0"/>
    <xf numFmtId="3" fontId="19" fillId="0" borderId="2" xfId="0" applyNumberFormat="1" applyFont="1" applyBorder="1"/>
    <xf numFmtId="10" fontId="8" fillId="0" borderId="0" xfId="12" applyNumberFormat="1" applyFont="1" applyFill="1" applyBorder="1" applyAlignment="1" applyProtection="1">
      <alignment horizontal="right" wrapText="1"/>
      <protection locked="0"/>
    </xf>
    <xf numFmtId="0" fontId="8" fillId="0" borderId="0" xfId="0" applyFont="1"/>
    <xf numFmtId="3" fontId="29" fillId="5" borderId="3" xfId="0" applyNumberFormat="1" applyFont="1" applyFill="1" applyBorder="1" applyProtection="1">
      <protection locked="0"/>
    </xf>
    <xf numFmtId="3" fontId="29" fillId="5" borderId="14" xfId="0" applyNumberFormat="1" applyFont="1" applyFill="1" applyBorder="1" applyProtection="1">
      <protection locked="0"/>
    </xf>
    <xf numFmtId="3" fontId="17" fillId="5" borderId="3" xfId="0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0" fontId="16" fillId="0" borderId="0" xfId="5" applyFont="1"/>
    <xf numFmtId="0" fontId="17" fillId="0" borderId="0" xfId="5" applyFont="1"/>
    <xf numFmtId="0" fontId="49" fillId="0" borderId="0" xfId="12" applyFont="1"/>
    <xf numFmtId="0" fontId="50" fillId="0" borderId="0" xfId="12" applyFont="1"/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3" fontId="17" fillId="5" borderId="3" xfId="0" applyNumberFormat="1" applyFont="1" applyFill="1" applyBorder="1" applyProtection="1">
      <protection locked="0"/>
    </xf>
    <xf numFmtId="3" fontId="17" fillId="5" borderId="3" xfId="0" applyNumberFormat="1" applyFont="1" applyFill="1" applyBorder="1" applyAlignment="1" applyProtection="1">
      <alignment horizontal="right" vertical="top" wrapText="1"/>
      <protection locked="0"/>
    </xf>
    <xf numFmtId="3" fontId="17" fillId="5" borderId="3" xfId="0" applyNumberFormat="1" applyFont="1" applyFill="1" applyBorder="1" applyProtection="1">
      <protection locked="0"/>
    </xf>
    <xf numFmtId="0" fontId="0" fillId="0" borderId="0" xfId="0"/>
    <xf numFmtId="10" fontId="0" fillId="0" borderId="0" xfId="0" applyNumberFormat="1" applyAlignment="1">
      <alignment horizontal="right"/>
    </xf>
    <xf numFmtId="0" fontId="6" fillId="0" borderId="0" xfId="12" applyFont="1" applyAlignment="1">
      <alignment horizontal="right"/>
    </xf>
    <xf numFmtId="0" fontId="8" fillId="0" borderId="0" xfId="12" applyFont="1" applyAlignment="1">
      <alignment horizontal="right"/>
    </xf>
    <xf numFmtId="0" fontId="8" fillId="0" borderId="0" xfId="12" applyNumberFormat="1" applyFont="1" applyAlignment="1">
      <alignment horizontal="left"/>
    </xf>
    <xf numFmtId="3" fontId="45" fillId="0" borderId="0" xfId="12" applyNumberFormat="1" applyFont="1"/>
    <xf numFmtId="0" fontId="51" fillId="0" borderId="0" xfId="5" applyFont="1" applyProtection="1"/>
    <xf numFmtId="0" fontId="5" fillId="0" borderId="0" xfId="2" applyFont="1"/>
    <xf numFmtId="3" fontId="4" fillId="0" borderId="3" xfId="0" applyNumberFormat="1" applyFont="1" applyBorder="1" applyAlignment="1" applyProtection="1">
      <alignment horizontal="right" wrapText="1"/>
      <protection locked="0"/>
    </xf>
    <xf numFmtId="3" fontId="4" fillId="0" borderId="3" xfId="0" applyNumberFormat="1" applyFont="1" applyBorder="1" applyAlignment="1" applyProtection="1">
      <alignment horizontal="right" wrapText="1"/>
    </xf>
    <xf numFmtId="3" fontId="8" fillId="0" borderId="0" xfId="2" applyNumberFormat="1" applyFont="1" applyAlignment="1">
      <alignment horizontal="right" wrapText="1"/>
    </xf>
    <xf numFmtId="3" fontId="13" fillId="0" borderId="0" xfId="1" applyNumberFormat="1" applyFont="1" applyAlignment="1" applyProtection="1">
      <alignment horizontal="right" wrapText="1"/>
      <protection locked="0"/>
    </xf>
    <xf numFmtId="3" fontId="13" fillId="0" borderId="0" xfId="1" applyNumberFormat="1" applyFont="1" applyAlignment="1" applyProtection="1">
      <alignment horizontal="right" wrapText="1"/>
    </xf>
    <xf numFmtId="3" fontId="13" fillId="0" borderId="1" xfId="1" applyNumberFormat="1" applyFont="1" applyBorder="1" applyAlignment="1" applyProtection="1">
      <alignment horizontal="right" wrapText="1"/>
      <protection locked="0"/>
    </xf>
    <xf numFmtId="3" fontId="13" fillId="0" borderId="0" xfId="1" applyNumberFormat="1" applyFont="1" applyBorder="1" applyAlignment="1" applyProtection="1">
      <alignment horizontal="right" wrapText="1"/>
    </xf>
    <xf numFmtId="3" fontId="13" fillId="0" borderId="0" xfId="1" applyNumberFormat="1" applyFont="1" applyBorder="1" applyAlignment="1" applyProtection="1">
      <alignment horizontal="right" wrapText="1"/>
      <protection locked="0"/>
    </xf>
    <xf numFmtId="3" fontId="13" fillId="0" borderId="1" xfId="1" applyNumberFormat="1" applyFont="1" applyBorder="1" applyAlignment="1" applyProtection="1">
      <alignment horizontal="right" wrapText="1"/>
    </xf>
    <xf numFmtId="14" fontId="8" fillId="0" borderId="0" xfId="12" applyNumberFormat="1" applyFont="1" applyBorder="1" applyAlignment="1" applyProtection="1">
      <alignment horizontal="right" wrapText="1"/>
      <protection locked="0"/>
    </xf>
    <xf numFmtId="3" fontId="8" fillId="0" borderId="0" xfId="12" applyNumberFormat="1" applyFont="1" applyBorder="1" applyAlignment="1" applyProtection="1">
      <alignment horizontal="right" wrapText="1"/>
      <protection locked="0"/>
    </xf>
    <xf numFmtId="0" fontId="8" fillId="0" borderId="0" xfId="12" applyFont="1" applyBorder="1" applyAlignment="1" applyProtection="1">
      <alignment horizontal="left" wrapText="1"/>
      <protection locked="0"/>
    </xf>
    <xf numFmtId="3" fontId="6" fillId="0" borderId="0" xfId="13" applyNumberFormat="1" applyFont="1" applyAlignment="1" applyProtection="1">
      <alignment horizontal="right" wrapText="1"/>
      <protection locked="0"/>
    </xf>
    <xf numFmtId="3" fontId="6" fillId="0" borderId="0" xfId="5" applyNumberFormat="1" applyFont="1" applyBorder="1"/>
    <xf numFmtId="0" fontId="0" fillId="0" borderId="0" xfId="0" applyBorder="1" applyProtection="1">
      <protection locked="0"/>
    </xf>
    <xf numFmtId="3" fontId="6" fillId="0" borderId="0" xfId="5" applyNumberFormat="1" applyFont="1" applyBorder="1" applyAlignment="1"/>
    <xf numFmtId="0" fontId="4" fillId="0" borderId="0" xfId="5" applyBorder="1"/>
    <xf numFmtId="0" fontId="4" fillId="0" borderId="0" xfId="5" applyBorder="1" applyProtection="1">
      <protection locked="0"/>
    </xf>
    <xf numFmtId="0" fontId="0" fillId="0" borderId="17" xfId="0" applyBorder="1"/>
    <xf numFmtId="0" fontId="0" fillId="0" borderId="8" xfId="0" applyBorder="1"/>
    <xf numFmtId="0" fontId="19" fillId="0" borderId="1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4" fontId="15" fillId="0" borderId="17" xfId="0" applyNumberFormat="1" applyFont="1" applyBorder="1" applyAlignment="1">
      <alignment horizontal="center" vertical="center"/>
    </xf>
    <xf numFmtId="14" fontId="15" fillId="0" borderId="8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applyFont="1" applyAlignment="1">
      <alignment horizontal="left"/>
    </xf>
    <xf numFmtId="0" fontId="22" fillId="0" borderId="18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6" fillId="4" borderId="0" xfId="0" applyFont="1" applyFill="1" applyProtection="1">
      <protection locked="0"/>
    </xf>
    <xf numFmtId="0" fontId="11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left" vertical="top" wrapText="1" inden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5" applyFont="1" applyAlignment="1">
      <alignment vertical="top" wrapText="1"/>
    </xf>
    <xf numFmtId="0" fontId="8" fillId="0" borderId="0" xfId="0" applyFont="1" applyAlignment="1"/>
    <xf numFmtId="0" fontId="6" fillId="2" borderId="0" xfId="0" applyFont="1" applyFill="1"/>
    <xf numFmtId="38" fontId="6" fillId="0" borderId="0" xfId="0" applyNumberFormat="1" applyFont="1" applyBorder="1"/>
    <xf numFmtId="0" fontId="8" fillId="0" borderId="0" xfId="0" applyFont="1"/>
    <xf numFmtId="0" fontId="0" fillId="0" borderId="0" xfId="0" applyProtection="1">
      <protection locked="0"/>
    </xf>
    <xf numFmtId="0" fontId="33" fillId="0" borderId="2" xfId="0" applyFont="1" applyBorder="1"/>
    <xf numFmtId="0" fontId="16" fillId="0" borderId="0" xfId="0" applyFont="1"/>
    <xf numFmtId="0" fontId="3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/>
    <xf numFmtId="0" fontId="9" fillId="0" borderId="2" xfId="0" applyFont="1" applyBorder="1" applyProtection="1">
      <protection locked="0"/>
    </xf>
    <xf numFmtId="49" fontId="8" fillId="0" borderId="0" xfId="0" applyNumberFormat="1" applyFont="1" applyBorder="1" applyAlignment="1" applyProtection="1">
      <alignment horizontal="left" indent="1"/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8" fillId="0" borderId="1" xfId="0" applyNumberFormat="1" applyFont="1" applyBorder="1" applyAlignment="1" applyProtection="1">
      <alignment horizontal="left" indent="1"/>
      <protection locked="0"/>
    </xf>
    <xf numFmtId="0" fontId="20" fillId="0" borderId="0" xfId="0" applyFont="1" applyProtection="1">
      <protection locked="0"/>
    </xf>
    <xf numFmtId="49" fontId="8" fillId="0" borderId="0" xfId="2" applyNumberFormat="1" applyFont="1" applyAlignment="1">
      <alignment horizontal="left" indent="1"/>
    </xf>
    <xf numFmtId="0" fontId="6" fillId="2" borderId="0" xfId="2" applyFont="1" applyFill="1"/>
    <xf numFmtId="0" fontId="20" fillId="0" borderId="0" xfId="2" applyFont="1" applyAlignment="1">
      <alignment horizontal="left" indent="1"/>
    </xf>
    <xf numFmtId="0" fontId="16" fillId="0" borderId="0" xfId="2" applyFont="1" applyAlignment="1">
      <alignment horizontal="left"/>
    </xf>
    <xf numFmtId="0" fontId="8" fillId="0" borderId="0" xfId="2" applyFont="1"/>
    <xf numFmtId="0" fontId="8" fillId="0" borderId="2" xfId="2" applyFont="1" applyBorder="1"/>
    <xf numFmtId="49" fontId="9" fillId="0" borderId="2" xfId="2" applyNumberFormat="1" applyFont="1" applyFill="1" applyBorder="1" applyAlignment="1">
      <alignment horizontal="left"/>
    </xf>
    <xf numFmtId="49" fontId="20" fillId="0" borderId="0" xfId="2" applyNumberFormat="1" applyFont="1" applyFill="1" applyBorder="1" applyAlignment="1">
      <alignment horizontal="left" indent="1"/>
    </xf>
    <xf numFmtId="0" fontId="9" fillId="0" borderId="2" xfId="2" applyFont="1" applyBorder="1"/>
    <xf numFmtId="0" fontId="9" fillId="0" borderId="2" xfId="2" applyFont="1" applyFill="1" applyBorder="1"/>
    <xf numFmtId="2" fontId="20" fillId="0" borderId="18" xfId="2" applyNumberFormat="1" applyFont="1" applyBorder="1" applyAlignment="1">
      <alignment vertical="center" wrapText="1"/>
    </xf>
    <xf numFmtId="2" fontId="20" fillId="0" borderId="11" xfId="2" applyNumberFormat="1" applyFont="1" applyBorder="1" applyAlignment="1">
      <alignment vertical="center" wrapText="1"/>
    </xf>
    <xf numFmtId="2" fontId="20" fillId="0" borderId="19" xfId="2" applyNumberFormat="1" applyFont="1" applyBorder="1" applyAlignment="1">
      <alignment vertical="center" wrapText="1"/>
    </xf>
    <xf numFmtId="2" fontId="20" fillId="0" borderId="20" xfId="2" applyNumberFormat="1" applyFont="1" applyBorder="1" applyAlignment="1">
      <alignment vertical="center" wrapText="1"/>
    </xf>
    <xf numFmtId="2" fontId="20" fillId="0" borderId="0" xfId="2" applyNumberFormat="1" applyFont="1" applyBorder="1" applyAlignment="1">
      <alignment vertical="center" wrapText="1"/>
    </xf>
    <xf numFmtId="2" fontId="20" fillId="0" borderId="15" xfId="2" applyNumberFormat="1" applyFont="1" applyBorder="1" applyAlignment="1">
      <alignment vertical="center" wrapText="1"/>
    </xf>
    <xf numFmtId="2" fontId="20" fillId="0" borderId="21" xfId="2" applyNumberFormat="1" applyFont="1" applyBorder="1" applyAlignment="1">
      <alignment vertical="center" wrapText="1"/>
    </xf>
    <xf numFmtId="2" fontId="20" fillId="0" borderId="1" xfId="2" applyNumberFormat="1" applyFont="1" applyBorder="1" applyAlignment="1">
      <alignment vertical="center" wrapText="1"/>
    </xf>
    <xf numFmtId="2" fontId="20" fillId="0" borderId="16" xfId="2" applyNumberFormat="1" applyFont="1" applyBorder="1" applyAlignment="1">
      <alignment vertical="center" wrapText="1"/>
    </xf>
  </cellXfs>
  <cellStyles count="18">
    <cellStyle name="Komma" xfId="1" builtinId="3"/>
    <cellStyle name="Komma 2" xfId="13"/>
    <cellStyle name="Komma 2 2" xfId="9"/>
    <cellStyle name="Komma 2 3" xfId="17"/>
    <cellStyle name="Komma 3" xfId="6"/>
    <cellStyle name="Komma 4" xfId="14"/>
    <cellStyle name="Normal" xfId="0" builtinId="0"/>
    <cellStyle name="Normal 2" xfId="2"/>
    <cellStyle name="Normal 2 2" xfId="5"/>
    <cellStyle name="Normal 3" xfId="11"/>
    <cellStyle name="Normal 3 2" xfId="15"/>
    <cellStyle name="Normal 4" xfId="12"/>
    <cellStyle name="Normal 4 2" xfId="16"/>
    <cellStyle name="Normal_Balanse - eiendeler" xfId="4"/>
    <cellStyle name="Normal_Balanse - Gjeld og kapital" xfId="3"/>
    <cellStyle name="Normal_Note 15 NTNU" xfId="8"/>
    <cellStyle name="Prosent 2" xfId="10"/>
    <cellStyle name="Tusenskille_Note 15 RT_2tertial0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6294" name="Text 1"/>
        <xdr:cNvSpPr txBox="1">
          <a:spLocks noChangeArrowheads="1"/>
        </xdr:cNvSpPr>
      </xdr:nvSpPr>
      <xdr:spPr bwMode="auto">
        <a:xfrm>
          <a:off x="123825" y="2286000"/>
          <a:ext cx="302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788035</xdr:colOff>
      <xdr:row>3</xdr:row>
      <xdr:rowOff>1400175</xdr:rowOff>
    </xdr:to>
    <xdr:sp macro="" textlink="">
      <xdr:nvSpPr>
        <xdr:cNvPr id="2" name="TekstSylinder 1"/>
        <xdr:cNvSpPr txBox="1"/>
      </xdr:nvSpPr>
      <xdr:spPr>
        <a:xfrm>
          <a:off x="0" y="542925"/>
          <a:ext cx="7884160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Den andel av bevilgninger og midler som skal behandles tilsvarende som ikke er benyttet ved regnskapsavslutningen er å anse som en forpliktelse. Det skal spesifiseres hvilke formål bevilgningen forutsettes å dekke i påfølgende termin. Vesentlige poster skal spesifiseres på egen linje. </a:t>
          </a:r>
        </a:p>
      </xdr:txBody>
    </xdr:sp>
    <xdr:clientData/>
  </xdr:twoCellAnchor>
  <xdr:twoCellAnchor>
    <xdr:from>
      <xdr:col>0</xdr:col>
      <xdr:colOff>0</xdr:colOff>
      <xdr:row>3</xdr:row>
      <xdr:rowOff>785812</xdr:rowOff>
    </xdr:from>
    <xdr:to>
      <xdr:col>9</xdr:col>
      <xdr:colOff>727075</xdr:colOff>
      <xdr:row>3</xdr:row>
      <xdr:rowOff>1352550</xdr:rowOff>
    </xdr:to>
    <xdr:sp macro="" textlink="">
      <xdr:nvSpPr>
        <xdr:cNvPr id="3" name="TekstSylinder 2"/>
        <xdr:cNvSpPr txBox="1"/>
      </xdr:nvSpPr>
      <xdr:spPr>
        <a:xfrm>
          <a:off x="0" y="1328737"/>
          <a:ext cx="7823200" cy="566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er foretatt følgende interne avsetninger til de angitte prioriterte oppgaver/formål innenfor bevilgningsfinansiert aktivitet og aktivitet som skal behandles tilsvarende:</a:t>
          </a:r>
          <a:r>
            <a:rPr lang="nb-NO"/>
            <a:t> 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Normal="100" workbookViewId="0">
      <selection activeCell="H12" sqref="H12"/>
    </sheetView>
  </sheetViews>
  <sheetFormatPr baseColWidth="10" defaultRowHeight="15" customHeight="1" x14ac:dyDescent="0.25"/>
  <cols>
    <col min="1" max="1" width="66.08984375" customWidth="1"/>
    <col min="2" max="2" width="10.6328125" style="55" customWidth="1"/>
    <col min="3" max="4" width="15.6328125" style="56" customWidth="1"/>
  </cols>
  <sheetData>
    <row r="1" spans="1:5" ht="15" customHeight="1" x14ac:dyDescent="0.4">
      <c r="A1" s="192" t="s">
        <v>265</v>
      </c>
    </row>
    <row r="2" spans="1:5" ht="15" customHeight="1" x14ac:dyDescent="0.25">
      <c r="A2" s="194"/>
    </row>
    <row r="3" spans="1:5" ht="15" customHeight="1" x14ac:dyDescent="0.35">
      <c r="A3" s="189" t="s">
        <v>0</v>
      </c>
      <c r="D3" s="56" t="s">
        <v>274</v>
      </c>
    </row>
    <row r="4" spans="1:5" ht="15" customHeight="1" thickBot="1" x14ac:dyDescent="0.3">
      <c r="A4" s="194"/>
    </row>
    <row r="5" spans="1:5" ht="15" customHeight="1" x14ac:dyDescent="0.3">
      <c r="A5" s="211"/>
      <c r="B5" s="212" t="s">
        <v>36</v>
      </c>
      <c r="C5" s="210">
        <v>41274</v>
      </c>
      <c r="D5" s="210">
        <v>40908</v>
      </c>
      <c r="E5" s="453" t="s">
        <v>309</v>
      </c>
    </row>
    <row r="6" spans="1:5" ht="15" customHeight="1" x14ac:dyDescent="0.25">
      <c r="A6" s="57" t="s">
        <v>37</v>
      </c>
      <c r="B6" s="58"/>
      <c r="C6" s="83"/>
      <c r="D6" s="83"/>
      <c r="E6" s="451"/>
    </row>
    <row r="7" spans="1:5" s="61" customFormat="1" ht="15" customHeight="1" x14ac:dyDescent="0.25">
      <c r="A7" s="59" t="s">
        <v>139</v>
      </c>
      <c r="B7" s="60">
        <v>1</v>
      </c>
      <c r="C7" s="247">
        <v>3808986</v>
      </c>
      <c r="D7" s="84">
        <v>3672578</v>
      </c>
      <c r="E7" s="451" t="s">
        <v>672</v>
      </c>
    </row>
    <row r="8" spans="1:5" s="61" customFormat="1" ht="15" hidden="1" customHeight="1" x14ac:dyDescent="0.25">
      <c r="A8" s="59" t="s">
        <v>222</v>
      </c>
      <c r="B8" s="60">
        <v>1</v>
      </c>
      <c r="C8" s="247"/>
      <c r="D8" s="84"/>
      <c r="E8" s="452" t="s">
        <v>673</v>
      </c>
    </row>
    <row r="9" spans="1:5" s="61" customFormat="1" ht="15" customHeight="1" x14ac:dyDescent="0.25">
      <c r="A9" s="59" t="s">
        <v>279</v>
      </c>
      <c r="B9" s="60">
        <v>1</v>
      </c>
      <c r="C9" s="247">
        <v>1284466</v>
      </c>
      <c r="D9" s="84">
        <v>1272798</v>
      </c>
      <c r="E9" s="452" t="s">
        <v>674</v>
      </c>
    </row>
    <row r="10" spans="1:5" s="61" customFormat="1" ht="15" customHeight="1" x14ac:dyDescent="0.25">
      <c r="A10" s="59" t="s">
        <v>38</v>
      </c>
      <c r="B10" s="60">
        <v>1</v>
      </c>
      <c r="C10" s="247"/>
      <c r="D10" s="84"/>
      <c r="E10" s="452" t="s">
        <v>675</v>
      </c>
    </row>
    <row r="11" spans="1:5" s="61" customFormat="1" ht="15" customHeight="1" x14ac:dyDescent="0.25">
      <c r="A11" s="59" t="s">
        <v>6</v>
      </c>
      <c r="B11" s="60">
        <v>1</v>
      </c>
      <c r="C11" s="247">
        <v>262196</v>
      </c>
      <c r="D11" s="84">
        <v>294550</v>
      </c>
      <c r="E11" s="452" t="s">
        <v>676</v>
      </c>
    </row>
    <row r="12" spans="1:5" s="61" customFormat="1" ht="15" customHeight="1" x14ac:dyDescent="0.25">
      <c r="A12" s="59" t="s">
        <v>39</v>
      </c>
      <c r="B12" s="60">
        <v>1</v>
      </c>
      <c r="C12" s="247">
        <v>56</v>
      </c>
      <c r="D12" s="84">
        <v>742</v>
      </c>
      <c r="E12" s="452" t="s">
        <v>677</v>
      </c>
    </row>
    <row r="13" spans="1:5" ht="15" customHeight="1" x14ac:dyDescent="0.25">
      <c r="A13" s="62" t="s">
        <v>7</v>
      </c>
      <c r="B13" s="60"/>
      <c r="C13" s="248">
        <f>SUBTOTAL(9,C7:C12)</f>
        <v>5355704</v>
      </c>
      <c r="D13" s="248">
        <f>SUBTOTAL(9,D7:D12)</f>
        <v>5240668</v>
      </c>
      <c r="E13" s="452" t="s">
        <v>678</v>
      </c>
    </row>
    <row r="14" spans="1:5" ht="15" customHeight="1" x14ac:dyDescent="0.25">
      <c r="A14" s="63"/>
      <c r="B14" s="60"/>
      <c r="C14" s="84"/>
      <c r="D14" s="84"/>
      <c r="E14" s="451"/>
    </row>
    <row r="15" spans="1:5" ht="15" customHeight="1" x14ac:dyDescent="0.25">
      <c r="A15" s="57" t="s">
        <v>40</v>
      </c>
      <c r="B15" s="58"/>
      <c r="C15" s="83"/>
      <c r="D15" s="83"/>
      <c r="E15" s="451"/>
    </row>
    <row r="16" spans="1:5" ht="15" customHeight="1" x14ac:dyDescent="0.25">
      <c r="A16" s="59" t="s">
        <v>224</v>
      </c>
      <c r="B16" s="60">
        <v>2</v>
      </c>
      <c r="C16" s="247">
        <v>3399264</v>
      </c>
      <c r="D16" s="84">
        <v>3251937</v>
      </c>
      <c r="E16" s="451" t="s">
        <v>679</v>
      </c>
    </row>
    <row r="17" spans="1:5" ht="15" customHeight="1" x14ac:dyDescent="0.25">
      <c r="A17" s="59" t="s">
        <v>41</v>
      </c>
      <c r="B17" s="60"/>
      <c r="C17" s="247">
        <v>761</v>
      </c>
      <c r="D17" s="84">
        <v>613</v>
      </c>
      <c r="E17" s="451" t="s">
        <v>680</v>
      </c>
    </row>
    <row r="18" spans="1:5" ht="15" customHeight="1" x14ac:dyDescent="0.25">
      <c r="A18" s="59" t="s">
        <v>42</v>
      </c>
      <c r="B18" s="60">
        <v>3</v>
      </c>
      <c r="C18" s="247">
        <v>1452548</v>
      </c>
      <c r="D18" s="84">
        <v>1461687</v>
      </c>
      <c r="E18" s="451" t="s">
        <v>681</v>
      </c>
    </row>
    <row r="19" spans="1:5" s="71" customFormat="1" ht="15" customHeight="1" x14ac:dyDescent="0.25">
      <c r="A19" s="59" t="s">
        <v>223</v>
      </c>
      <c r="B19" s="60">
        <v>4.5</v>
      </c>
      <c r="C19" s="247"/>
      <c r="D19" s="84"/>
      <c r="E19" s="451" t="s">
        <v>682</v>
      </c>
    </row>
    <row r="20" spans="1:5" ht="15" customHeight="1" x14ac:dyDescent="0.25">
      <c r="A20" s="59" t="s">
        <v>43</v>
      </c>
      <c r="B20" s="60">
        <v>4.5</v>
      </c>
      <c r="C20" s="247">
        <v>571008</v>
      </c>
      <c r="D20" s="84">
        <v>602636</v>
      </c>
      <c r="E20" s="451" t="s">
        <v>683</v>
      </c>
    </row>
    <row r="21" spans="1:5" ht="15" customHeight="1" x14ac:dyDescent="0.25">
      <c r="A21" s="59" t="s">
        <v>44</v>
      </c>
      <c r="B21" s="60">
        <v>4.5</v>
      </c>
      <c r="C21" s="247"/>
      <c r="D21" s="247"/>
      <c r="E21" s="451" t="s">
        <v>684</v>
      </c>
    </row>
    <row r="22" spans="1:5" ht="15" customHeight="1" x14ac:dyDescent="0.25">
      <c r="A22" s="62" t="s">
        <v>45</v>
      </c>
      <c r="B22" s="64"/>
      <c r="C22" s="248">
        <f>SUBTOTAL(9,C16:C21)</f>
        <v>5423581</v>
      </c>
      <c r="D22" s="248">
        <f>SUBTOTAL(9,D16:D21)</f>
        <v>5316873</v>
      </c>
      <c r="E22" s="451" t="s">
        <v>685</v>
      </c>
    </row>
    <row r="23" spans="1:5" ht="15" customHeight="1" x14ac:dyDescent="0.25">
      <c r="A23" s="63"/>
      <c r="B23" s="60"/>
      <c r="C23" s="84"/>
      <c r="D23" s="84"/>
      <c r="E23" s="451"/>
    </row>
    <row r="24" spans="1:5" ht="15" customHeight="1" x14ac:dyDescent="0.25">
      <c r="A24" s="57" t="s">
        <v>46</v>
      </c>
      <c r="B24" s="58"/>
      <c r="C24" s="275">
        <f>C13-C22</f>
        <v>-67877</v>
      </c>
      <c r="D24" s="275">
        <f>D13-D22</f>
        <v>-76205</v>
      </c>
      <c r="E24" s="451" t="s">
        <v>686</v>
      </c>
    </row>
    <row r="25" spans="1:5" ht="15" customHeight="1" x14ac:dyDescent="0.25">
      <c r="A25" s="63"/>
      <c r="B25" s="60"/>
      <c r="C25" s="84"/>
      <c r="D25" s="84"/>
      <c r="E25" s="451"/>
    </row>
    <row r="26" spans="1:5" ht="15" customHeight="1" x14ac:dyDescent="0.25">
      <c r="A26" s="57" t="s">
        <v>47</v>
      </c>
      <c r="B26" s="58"/>
      <c r="C26" s="83"/>
      <c r="D26" s="83"/>
      <c r="E26" s="451"/>
    </row>
    <row r="27" spans="1:5" ht="15" customHeight="1" x14ac:dyDescent="0.25">
      <c r="A27" s="59" t="s">
        <v>48</v>
      </c>
      <c r="B27" s="60">
        <v>6</v>
      </c>
      <c r="C27" s="247">
        <v>2289</v>
      </c>
      <c r="D27" s="84">
        <v>2171</v>
      </c>
      <c r="E27" s="451" t="s">
        <v>687</v>
      </c>
    </row>
    <row r="28" spans="1:5" ht="15" customHeight="1" x14ac:dyDescent="0.25">
      <c r="A28" s="59" t="s">
        <v>49</v>
      </c>
      <c r="B28" s="60">
        <v>6</v>
      </c>
      <c r="C28" s="247">
        <v>1394</v>
      </c>
      <c r="D28" s="84">
        <v>1848</v>
      </c>
      <c r="E28" s="451" t="s">
        <v>688</v>
      </c>
    </row>
    <row r="29" spans="1:5" ht="15" customHeight="1" x14ac:dyDescent="0.25">
      <c r="A29" s="62" t="s">
        <v>50</v>
      </c>
      <c r="B29" s="64"/>
      <c r="C29" s="248">
        <f>C27-C28</f>
        <v>895</v>
      </c>
      <c r="D29" s="248">
        <f>D27-D28</f>
        <v>323</v>
      </c>
      <c r="E29" s="451" t="s">
        <v>689</v>
      </c>
    </row>
    <row r="30" spans="1:5" ht="15" customHeight="1" x14ac:dyDescent="0.25">
      <c r="A30" s="63"/>
      <c r="B30" s="60"/>
      <c r="D30" s="84"/>
      <c r="E30" s="451"/>
    </row>
    <row r="31" spans="1:5" ht="15" customHeight="1" x14ac:dyDescent="0.25">
      <c r="A31" s="57" t="s">
        <v>66</v>
      </c>
      <c r="B31" s="58"/>
      <c r="C31" s="83"/>
      <c r="D31" s="83"/>
      <c r="E31" s="451"/>
    </row>
    <row r="32" spans="1:5" ht="15" customHeight="1" x14ac:dyDescent="0.25">
      <c r="A32" s="59" t="s">
        <v>51</v>
      </c>
      <c r="B32" s="60"/>
      <c r="C32" s="247"/>
      <c r="D32" s="247"/>
      <c r="E32" s="451" t="s">
        <v>690</v>
      </c>
    </row>
    <row r="33" spans="1:8" ht="15" customHeight="1" x14ac:dyDescent="0.25">
      <c r="A33" s="62" t="s">
        <v>52</v>
      </c>
      <c r="B33" s="64"/>
      <c r="C33" s="248">
        <f>SUBTOTAL(9,C32)</f>
        <v>0</v>
      </c>
      <c r="D33" s="248">
        <f>SUBTOTAL(9,D32)</f>
        <v>0</v>
      </c>
      <c r="E33" s="451" t="s">
        <v>691</v>
      </c>
    </row>
    <row r="34" spans="1:8" ht="15" customHeight="1" x14ac:dyDescent="0.25">
      <c r="A34" s="63"/>
      <c r="B34" s="60"/>
      <c r="C34" s="84"/>
      <c r="D34" s="84"/>
      <c r="E34" s="451"/>
    </row>
    <row r="35" spans="1:8" ht="15" customHeight="1" x14ac:dyDescent="0.25">
      <c r="A35" s="57" t="s">
        <v>53</v>
      </c>
      <c r="B35" s="58"/>
      <c r="C35" s="275">
        <f>C24+C29+C33</f>
        <v>-66982</v>
      </c>
      <c r="D35" s="275">
        <f>D24+D29+D33</f>
        <v>-75882</v>
      </c>
      <c r="E35" s="451" t="s">
        <v>692</v>
      </c>
    </row>
    <row r="36" spans="1:8" ht="15" customHeight="1" x14ac:dyDescent="0.25">
      <c r="A36" s="63"/>
      <c r="B36" s="60"/>
      <c r="C36" s="84"/>
      <c r="D36" s="84"/>
      <c r="E36" s="451"/>
    </row>
    <row r="37" spans="1:8" ht="15" customHeight="1" x14ac:dyDescent="0.25">
      <c r="A37" s="57" t="s">
        <v>54</v>
      </c>
      <c r="B37" s="58"/>
      <c r="C37" s="83"/>
      <c r="D37" s="83"/>
      <c r="E37" s="451"/>
      <c r="G37" s="157"/>
      <c r="H37" s="158"/>
    </row>
    <row r="38" spans="1:8" s="65" customFormat="1" ht="15" customHeight="1" x14ac:dyDescent="0.25">
      <c r="A38" s="59" t="s">
        <v>140</v>
      </c>
      <c r="B38" s="60">
        <v>7</v>
      </c>
      <c r="C38" s="247"/>
      <c r="D38" s="247"/>
      <c r="E38" s="451" t="s">
        <v>693</v>
      </c>
    </row>
    <row r="39" spans="1:8" s="65" customFormat="1" ht="15" customHeight="1" x14ac:dyDescent="0.25">
      <c r="A39" s="59" t="s">
        <v>302</v>
      </c>
      <c r="B39" s="60">
        <v>15</v>
      </c>
      <c r="C39" s="247">
        <v>71769</v>
      </c>
      <c r="D39" s="84">
        <v>88674</v>
      </c>
      <c r="E39" s="451" t="s">
        <v>694</v>
      </c>
    </row>
    <row r="40" spans="1:8" ht="15" customHeight="1" x14ac:dyDescent="0.25">
      <c r="A40" s="62" t="s">
        <v>55</v>
      </c>
      <c r="B40" s="60"/>
      <c r="C40" s="248">
        <f>SUBTOTAL(9,C38:C39)</f>
        <v>71769</v>
      </c>
      <c r="D40" s="248">
        <f>SUBTOTAL(9,D38:D39)</f>
        <v>88674</v>
      </c>
      <c r="E40" s="451" t="s">
        <v>695</v>
      </c>
    </row>
    <row r="41" spans="1:8" ht="15" customHeight="1" x14ac:dyDescent="0.25">
      <c r="A41" s="62"/>
      <c r="B41" s="60"/>
      <c r="C41" s="84"/>
      <c r="D41" s="84"/>
      <c r="E41" s="451"/>
    </row>
    <row r="42" spans="1:8" ht="15" customHeight="1" x14ac:dyDescent="0.25">
      <c r="A42" s="57" t="s">
        <v>65</v>
      </c>
      <c r="B42" s="60"/>
      <c r="C42" s="275">
        <f>C35+C40</f>
        <v>4787</v>
      </c>
      <c r="D42" s="275">
        <f>D35+D40</f>
        <v>12792</v>
      </c>
      <c r="E42" s="451" t="s">
        <v>696</v>
      </c>
    </row>
    <row r="43" spans="1:8" ht="15" customHeight="1" x14ac:dyDescent="0.25">
      <c r="A43" s="62"/>
      <c r="B43" s="60"/>
      <c r="C43" s="84"/>
      <c r="D43" s="84"/>
      <c r="E43" s="451"/>
    </row>
    <row r="44" spans="1:8" ht="15" customHeight="1" x14ac:dyDescent="0.35">
      <c r="A44" s="62" t="s">
        <v>143</v>
      </c>
      <c r="C44" s="649"/>
      <c r="D44" s="84"/>
      <c r="E44" s="451"/>
    </row>
    <row r="45" spans="1:8" ht="15" customHeight="1" x14ac:dyDescent="0.35">
      <c r="A45" s="208" t="s">
        <v>272</v>
      </c>
      <c r="B45" s="60">
        <v>8</v>
      </c>
      <c r="C45" s="649">
        <v>4787</v>
      </c>
      <c r="D45" s="649">
        <v>12792</v>
      </c>
      <c r="E45" s="451" t="s">
        <v>697</v>
      </c>
    </row>
    <row r="46" spans="1:8" ht="15" customHeight="1" x14ac:dyDescent="0.35">
      <c r="A46" s="209" t="s">
        <v>273</v>
      </c>
      <c r="B46" s="67"/>
      <c r="C46" s="649">
        <f>SUBTOTAL(9,C45:C45)</f>
        <v>4787</v>
      </c>
      <c r="D46" s="650">
        <f>SUBTOTAL(9,D45:D45)</f>
        <v>12792</v>
      </c>
      <c r="E46" s="451" t="s">
        <v>698</v>
      </c>
    </row>
    <row r="47" spans="1:8" ht="15" customHeight="1" x14ac:dyDescent="0.25">
      <c r="A47" s="62"/>
      <c r="B47" s="60"/>
      <c r="C47" s="84"/>
      <c r="D47" s="84"/>
      <c r="E47" s="451"/>
    </row>
    <row r="48" spans="1:8" ht="15" customHeight="1" x14ac:dyDescent="0.25">
      <c r="A48" s="57" t="s">
        <v>56</v>
      </c>
      <c r="B48" s="58"/>
      <c r="C48" s="83"/>
      <c r="D48" s="83"/>
      <c r="E48" s="451"/>
    </row>
    <row r="49" spans="1:5" ht="15" customHeight="1" x14ac:dyDescent="0.25">
      <c r="A49" s="59" t="s">
        <v>57</v>
      </c>
      <c r="B49" s="60">
        <v>9</v>
      </c>
      <c r="C49" s="247"/>
      <c r="D49" s="247"/>
      <c r="E49" s="451" t="s">
        <v>699</v>
      </c>
    </row>
    <row r="50" spans="1:5" ht="15" customHeight="1" x14ac:dyDescent="0.25">
      <c r="A50" s="59" t="s">
        <v>58</v>
      </c>
      <c r="B50" s="60">
        <v>9</v>
      </c>
      <c r="C50" s="247"/>
      <c r="D50" s="247"/>
      <c r="E50" s="451" t="s">
        <v>700</v>
      </c>
    </row>
    <row r="51" spans="1:5" ht="15" customHeight="1" x14ac:dyDescent="0.25">
      <c r="A51" s="59" t="s">
        <v>59</v>
      </c>
      <c r="B51" s="60">
        <v>9</v>
      </c>
      <c r="C51" s="247"/>
      <c r="D51" s="247"/>
      <c r="E51" s="451" t="s">
        <v>701</v>
      </c>
    </row>
    <row r="52" spans="1:5" ht="15" customHeight="1" x14ac:dyDescent="0.25">
      <c r="A52" s="62" t="s">
        <v>60</v>
      </c>
      <c r="B52" s="64"/>
      <c r="C52" s="248">
        <f>SUBTOTAL(9,C49:C51)</f>
        <v>0</v>
      </c>
      <c r="D52" s="248">
        <f>SUBTOTAL(9,D49:D51)</f>
        <v>0</v>
      </c>
      <c r="E52" s="451" t="s">
        <v>702</v>
      </c>
    </row>
    <row r="53" spans="1:5" ht="15" hidden="1" customHeight="1" x14ac:dyDescent="0.25">
      <c r="A53" s="57" t="s">
        <v>56</v>
      </c>
      <c r="B53" s="58"/>
      <c r="C53" s="83"/>
      <c r="D53" s="83"/>
      <c r="E53" s="451"/>
    </row>
    <row r="54" spans="1:5" s="65" customFormat="1" ht="15" hidden="1" customHeight="1" x14ac:dyDescent="0.25">
      <c r="A54" s="59" t="s">
        <v>57</v>
      </c>
      <c r="B54" s="60">
        <v>10</v>
      </c>
      <c r="C54" s="84"/>
      <c r="D54" s="84"/>
      <c r="E54" s="451"/>
    </row>
    <row r="55" spans="1:5" s="65" customFormat="1" ht="15" hidden="1" customHeight="1" x14ac:dyDescent="0.25">
      <c r="A55" s="59" t="s">
        <v>58</v>
      </c>
      <c r="B55" s="60">
        <v>10</v>
      </c>
      <c r="C55" s="84"/>
      <c r="D55" s="84"/>
      <c r="E55" s="451"/>
    </row>
    <row r="56" spans="1:5" s="65" customFormat="1" ht="15" hidden="1" customHeight="1" x14ac:dyDescent="0.25">
      <c r="A56" s="59" t="s">
        <v>59</v>
      </c>
      <c r="B56" s="60">
        <v>10</v>
      </c>
      <c r="C56" s="84"/>
      <c r="D56" s="84"/>
      <c r="E56" s="451"/>
    </row>
    <row r="57" spans="1:5" ht="15" hidden="1" customHeight="1" x14ac:dyDescent="0.25">
      <c r="A57" s="62" t="s">
        <v>60</v>
      </c>
      <c r="B57" s="64"/>
      <c r="C57" s="84">
        <f>C54+C55-C56</f>
        <v>0</v>
      </c>
      <c r="D57" s="84">
        <f>SUBTOTAL(9,D54:D56)</f>
        <v>0</v>
      </c>
      <c r="E57" s="451"/>
    </row>
    <row r="58" spans="1:5" ht="15" customHeight="1" x14ac:dyDescent="0.25">
      <c r="A58" s="62"/>
      <c r="B58" s="64"/>
      <c r="C58" s="84"/>
      <c r="D58" s="84"/>
      <c r="E58" s="451"/>
    </row>
    <row r="59" spans="1:5" ht="15" customHeight="1" x14ac:dyDescent="0.25">
      <c r="A59" s="57" t="s">
        <v>61</v>
      </c>
      <c r="B59" s="58"/>
      <c r="C59" s="83"/>
      <c r="D59" s="83"/>
      <c r="E59" s="451"/>
    </row>
    <row r="60" spans="1:5" s="65" customFormat="1" ht="15" customHeight="1" x14ac:dyDescent="0.25">
      <c r="A60" s="59" t="s">
        <v>62</v>
      </c>
      <c r="B60" s="60">
        <v>10</v>
      </c>
      <c r="C60" s="247">
        <v>118696</v>
      </c>
      <c r="D60" s="247">
        <v>135434</v>
      </c>
      <c r="E60" s="451" t="s">
        <v>703</v>
      </c>
    </row>
    <row r="61" spans="1:5" s="65" customFormat="1" ht="15" customHeight="1" x14ac:dyDescent="0.25">
      <c r="A61" s="59" t="s">
        <v>63</v>
      </c>
      <c r="B61" s="60">
        <v>10</v>
      </c>
      <c r="C61" s="247">
        <v>118696</v>
      </c>
      <c r="D61" s="247">
        <v>135434</v>
      </c>
      <c r="E61" s="451" t="s">
        <v>704</v>
      </c>
    </row>
    <row r="62" spans="1:5" ht="15" customHeight="1" x14ac:dyDescent="0.25">
      <c r="A62" s="62" t="s">
        <v>64</v>
      </c>
      <c r="B62" s="64"/>
      <c r="C62" s="248">
        <f>C60-C61</f>
        <v>0</v>
      </c>
      <c r="D62" s="248">
        <f>D60-D61</f>
        <v>0</v>
      </c>
      <c r="E62" s="451" t="s">
        <v>705</v>
      </c>
    </row>
    <row r="63" spans="1:5" ht="15" customHeight="1" x14ac:dyDescent="0.25">
      <c r="A63" s="63"/>
      <c r="B63" s="60"/>
      <c r="C63" s="84"/>
      <c r="D63" s="84"/>
      <c r="E63" s="451"/>
    </row>
  </sheetData>
  <sheetProtection selectLockedCells="1"/>
  <phoneticPr fontId="5" type="noConversion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opLeftCell="A25" zoomScaleNormal="100" workbookViewId="0">
      <selection activeCell="J43" sqref="J43"/>
    </sheetView>
  </sheetViews>
  <sheetFormatPr baseColWidth="10" defaultRowHeight="15" customHeight="1" x14ac:dyDescent="0.25"/>
  <cols>
    <col min="5" max="5" width="13.453125" customWidth="1"/>
  </cols>
  <sheetData>
    <row r="2" spans="1:9" ht="15" customHeight="1" x14ac:dyDescent="0.3">
      <c r="A2" s="4" t="s">
        <v>187</v>
      </c>
      <c r="B2" s="5"/>
      <c r="C2" s="5"/>
      <c r="D2" s="5"/>
      <c r="E2" s="5"/>
      <c r="F2" s="5"/>
      <c r="G2" s="4"/>
      <c r="H2" s="5"/>
    </row>
    <row r="3" spans="1:9" ht="15" customHeight="1" x14ac:dyDescent="0.3">
      <c r="A3" s="53"/>
      <c r="B3" s="7"/>
      <c r="C3" s="7"/>
      <c r="D3" s="7"/>
      <c r="E3" s="7"/>
      <c r="F3" s="7"/>
      <c r="G3" s="53"/>
      <c r="H3" s="7"/>
    </row>
    <row r="4" spans="1:9" ht="15" customHeight="1" x14ac:dyDescent="0.3">
      <c r="A4" s="53"/>
      <c r="B4" s="7"/>
      <c r="C4" s="7"/>
      <c r="D4" s="7"/>
      <c r="E4" s="7"/>
      <c r="F4" s="7"/>
      <c r="G4" s="80">
        <f>Resultatregnskap!C5</f>
        <v>41274</v>
      </c>
      <c r="H4" s="81">
        <f>Resultatregnskap!D5</f>
        <v>40908</v>
      </c>
      <c r="I4" s="464" t="s">
        <v>309</v>
      </c>
    </row>
    <row r="5" spans="1:9" ht="15" customHeight="1" x14ac:dyDescent="0.3">
      <c r="A5" s="113" t="s">
        <v>48</v>
      </c>
      <c r="B5" s="113"/>
      <c r="C5" s="113"/>
      <c r="D5" s="113"/>
      <c r="E5" s="113"/>
      <c r="F5" s="22"/>
      <c r="G5" s="88"/>
      <c r="H5" s="89"/>
      <c r="I5" s="465"/>
    </row>
    <row r="6" spans="1:9" ht="15" customHeight="1" x14ac:dyDescent="0.3">
      <c r="A6" s="114"/>
      <c r="B6" s="114"/>
      <c r="C6" s="114"/>
      <c r="D6" s="113"/>
      <c r="E6" s="113"/>
      <c r="F6" s="113"/>
      <c r="G6" s="88"/>
      <c r="H6" s="89"/>
      <c r="I6" s="465"/>
    </row>
    <row r="7" spans="1:9" ht="15" customHeight="1" x14ac:dyDescent="0.3">
      <c r="A7" s="114" t="s">
        <v>156</v>
      </c>
      <c r="B7" s="114"/>
      <c r="C7" s="114"/>
      <c r="D7" s="113"/>
      <c r="E7" s="113"/>
      <c r="F7" s="113"/>
      <c r="G7" s="579">
        <v>823</v>
      </c>
      <c r="H7" s="580">
        <v>634</v>
      </c>
      <c r="I7" s="466" t="s">
        <v>761</v>
      </c>
    </row>
    <row r="8" spans="1:9" ht="15" customHeight="1" x14ac:dyDescent="0.3">
      <c r="A8" s="114" t="s">
        <v>157</v>
      </c>
      <c r="B8" s="114"/>
      <c r="C8" s="114"/>
      <c r="D8" s="113"/>
      <c r="E8" s="113"/>
      <c r="F8" s="113"/>
      <c r="G8" s="579">
        <v>1466</v>
      </c>
      <c r="H8" s="580">
        <v>1537</v>
      </c>
      <c r="I8" s="466" t="s">
        <v>762</v>
      </c>
    </row>
    <row r="9" spans="1:9" ht="15" customHeight="1" x14ac:dyDescent="0.3">
      <c r="A9" s="47" t="s">
        <v>158</v>
      </c>
      <c r="B9" s="47"/>
      <c r="C9" s="47"/>
      <c r="D9" s="115"/>
      <c r="E9" s="115"/>
      <c r="F9" s="116"/>
      <c r="G9" s="88"/>
      <c r="H9" s="89"/>
      <c r="I9" s="466" t="s">
        <v>763</v>
      </c>
    </row>
    <row r="10" spans="1:9" ht="15" customHeight="1" x14ac:dyDescent="0.3">
      <c r="A10" s="117" t="s">
        <v>159</v>
      </c>
      <c r="B10" s="117"/>
      <c r="C10" s="117"/>
      <c r="D10" s="118"/>
      <c r="E10" s="118"/>
      <c r="F10" s="119"/>
      <c r="G10" s="94">
        <f>SUM(G7:G9)</f>
        <v>2289</v>
      </c>
      <c r="H10" s="95">
        <f>SUM(H7:H9)</f>
        <v>2171</v>
      </c>
      <c r="I10" s="466" t="s">
        <v>764</v>
      </c>
    </row>
    <row r="11" spans="1:9" ht="15" customHeight="1" x14ac:dyDescent="0.3">
      <c r="A11" s="120"/>
      <c r="B11" s="120"/>
      <c r="C11" s="120"/>
      <c r="D11" s="121"/>
      <c r="E11" s="121"/>
      <c r="F11" s="122"/>
      <c r="G11" s="90"/>
      <c r="H11" s="91"/>
      <c r="I11" s="466"/>
    </row>
    <row r="12" spans="1:9" ht="15" customHeight="1" x14ac:dyDescent="0.3">
      <c r="A12" s="120" t="s">
        <v>49</v>
      </c>
      <c r="B12" s="120"/>
      <c r="C12" s="120"/>
      <c r="D12" s="123"/>
      <c r="E12" s="123"/>
      <c r="F12" s="22"/>
      <c r="G12" s="88"/>
      <c r="H12" s="89"/>
      <c r="I12" s="466"/>
    </row>
    <row r="13" spans="1:9" ht="15" customHeight="1" x14ac:dyDescent="0.3">
      <c r="A13" s="47"/>
      <c r="B13" s="47"/>
      <c r="C13" s="47"/>
      <c r="D13" s="124"/>
      <c r="E13" s="124"/>
      <c r="F13" s="124"/>
      <c r="G13" s="88"/>
      <c r="H13" s="89"/>
      <c r="I13" s="466"/>
    </row>
    <row r="14" spans="1:9" ht="15" customHeight="1" x14ac:dyDescent="0.3">
      <c r="A14" s="47" t="s">
        <v>160</v>
      </c>
      <c r="B14" s="47"/>
      <c r="C14" s="47"/>
      <c r="D14" s="124"/>
      <c r="E14" s="124"/>
      <c r="F14" s="124"/>
      <c r="G14" s="579">
        <v>161</v>
      </c>
      <c r="H14" s="580">
        <v>291</v>
      </c>
      <c r="I14" s="466" t="s">
        <v>765</v>
      </c>
    </row>
    <row r="15" spans="1:9" ht="15" customHeight="1" x14ac:dyDescent="0.3">
      <c r="A15" s="47" t="s">
        <v>161</v>
      </c>
      <c r="B15" s="47"/>
      <c r="C15" s="47"/>
      <c r="D15" s="124"/>
      <c r="E15" s="124"/>
      <c r="F15" s="124"/>
      <c r="G15" s="579"/>
      <c r="H15" s="580"/>
      <c r="I15" s="466" t="s">
        <v>766</v>
      </c>
    </row>
    <row r="16" spans="1:9" ht="15" customHeight="1" x14ac:dyDescent="0.3">
      <c r="A16" s="47" t="s">
        <v>162</v>
      </c>
      <c r="B16" s="47"/>
      <c r="C16" s="47"/>
      <c r="D16" s="124"/>
      <c r="E16" s="124"/>
      <c r="F16" s="124"/>
      <c r="G16" s="579">
        <v>1219</v>
      </c>
      <c r="H16" s="580">
        <v>1521</v>
      </c>
      <c r="I16" s="466" t="s">
        <v>767</v>
      </c>
    </row>
    <row r="17" spans="1:9" ht="15" customHeight="1" x14ac:dyDescent="0.3">
      <c r="A17" s="47" t="s">
        <v>163</v>
      </c>
      <c r="B17" s="47"/>
      <c r="C17" s="47"/>
      <c r="D17" s="125"/>
      <c r="E17" s="125"/>
      <c r="F17" s="116"/>
      <c r="G17" s="579">
        <v>14</v>
      </c>
      <c r="H17" s="580">
        <v>36</v>
      </c>
      <c r="I17" s="466" t="s">
        <v>768</v>
      </c>
    </row>
    <row r="18" spans="1:9" ht="15" customHeight="1" x14ac:dyDescent="0.3">
      <c r="A18" s="126" t="s">
        <v>164</v>
      </c>
      <c r="B18" s="126"/>
      <c r="C18" s="126"/>
      <c r="D18" s="127"/>
      <c r="E18" s="127"/>
      <c r="F18" s="128"/>
      <c r="G18" s="94">
        <f>SUM(G14:G17)</f>
        <v>1394</v>
      </c>
      <c r="H18" s="95">
        <f>SUM(H14:H17)</f>
        <v>1848</v>
      </c>
      <c r="I18" s="466" t="s">
        <v>769</v>
      </c>
    </row>
    <row r="19" spans="1:9" ht="15" customHeight="1" x14ac:dyDescent="0.3">
      <c r="A19" s="20"/>
      <c r="B19" s="20"/>
      <c r="C19" s="20"/>
      <c r="D19" s="129"/>
      <c r="E19" s="129"/>
      <c r="F19" s="130"/>
      <c r="G19" s="90"/>
      <c r="H19" s="91"/>
      <c r="I19" s="466"/>
    </row>
    <row r="20" spans="1:9" ht="15" customHeight="1" x14ac:dyDescent="0.3">
      <c r="A20" s="120" t="s">
        <v>51</v>
      </c>
      <c r="G20" s="87"/>
      <c r="H20" s="87"/>
      <c r="I20" s="466"/>
    </row>
    <row r="21" spans="1:9" ht="15" customHeight="1" x14ac:dyDescent="0.25">
      <c r="G21" s="87"/>
      <c r="H21" s="87"/>
      <c r="I21" s="466"/>
    </row>
    <row r="22" spans="1:9" ht="15" customHeight="1" x14ac:dyDescent="0.3">
      <c r="A22" s="114" t="s">
        <v>165</v>
      </c>
      <c r="B22" s="114"/>
      <c r="G22" s="87"/>
      <c r="H22" s="87"/>
      <c r="I22" s="466" t="s">
        <v>770</v>
      </c>
    </row>
    <row r="23" spans="1:9" ht="15" customHeight="1" x14ac:dyDescent="0.3">
      <c r="A23" s="114" t="s">
        <v>166</v>
      </c>
      <c r="B23" s="114"/>
      <c r="G23" s="87"/>
      <c r="H23" s="87"/>
      <c r="I23" s="466" t="s">
        <v>770</v>
      </c>
    </row>
    <row r="24" spans="1:9" ht="15" customHeight="1" x14ac:dyDescent="0.3">
      <c r="A24" s="126" t="s">
        <v>167</v>
      </c>
      <c r="B24" s="126"/>
      <c r="C24" s="126"/>
      <c r="D24" s="127"/>
      <c r="E24" s="127"/>
      <c r="F24" s="128"/>
      <c r="G24" s="94">
        <f>SUM(G22:G23)</f>
        <v>0</v>
      </c>
      <c r="H24" s="95">
        <f>SUM(H22:H23)</f>
        <v>0</v>
      </c>
      <c r="I24" s="466" t="s">
        <v>771</v>
      </c>
    </row>
    <row r="28" spans="1:9" ht="15" customHeight="1" x14ac:dyDescent="0.25">
      <c r="A28" s="131" t="s">
        <v>169</v>
      </c>
    </row>
    <row r="29" spans="1:9" ht="15" customHeight="1" x14ac:dyDescent="0.25">
      <c r="A29" s="131"/>
    </row>
    <row r="30" spans="1:9" ht="41.25" customHeight="1" x14ac:dyDescent="0.3">
      <c r="E30" s="79">
        <f>H4</f>
        <v>40908</v>
      </c>
      <c r="F30" s="79">
        <f>G4</f>
        <v>41274</v>
      </c>
      <c r="G30" s="154" t="s">
        <v>170</v>
      </c>
    </row>
    <row r="31" spans="1:9" ht="15" customHeight="1" x14ac:dyDescent="0.35">
      <c r="A31" t="s">
        <v>171</v>
      </c>
      <c r="E31" s="581">
        <v>6468</v>
      </c>
      <c r="F31" s="581">
        <v>6030</v>
      </c>
      <c r="G31" s="86">
        <f>SUM(E31:F31)/2</f>
        <v>6249</v>
      </c>
    </row>
    <row r="32" spans="1:9" ht="15" customHeight="1" x14ac:dyDescent="0.35">
      <c r="A32" t="s">
        <v>172</v>
      </c>
      <c r="E32" s="581">
        <v>9277125</v>
      </c>
      <c r="F32" s="581">
        <v>9086302</v>
      </c>
      <c r="G32" s="86">
        <f>SUM(E32:F32)/2</f>
        <v>9181713.5</v>
      </c>
    </row>
    <row r="33" spans="1:7" ht="15" customHeight="1" thickBot="1" x14ac:dyDescent="0.35">
      <c r="A33" t="s">
        <v>27</v>
      </c>
      <c r="E33" s="132">
        <f>SUM(E31:E32)</f>
        <v>9283593</v>
      </c>
      <c r="F33" s="132">
        <f>SUM(F31:F32)</f>
        <v>9092332</v>
      </c>
      <c r="G33" s="133">
        <f>SUM(G31:G32)</f>
        <v>9187962.5</v>
      </c>
    </row>
    <row r="34" spans="1:7" ht="15" customHeight="1" thickTop="1" thickBot="1" x14ac:dyDescent="0.3"/>
    <row r="35" spans="1:7" ht="15" customHeight="1" thickBot="1" x14ac:dyDescent="0.35">
      <c r="A35" t="s">
        <v>211</v>
      </c>
      <c r="G35" s="155">
        <v>12</v>
      </c>
    </row>
    <row r="36" spans="1:7" ht="15" customHeight="1" x14ac:dyDescent="0.3">
      <c r="A36" s="313" t="s">
        <v>521</v>
      </c>
      <c r="G36" s="89">
        <f>G33</f>
        <v>9187962.5</v>
      </c>
    </row>
    <row r="37" spans="1:7" ht="15" customHeight="1" x14ac:dyDescent="0.25">
      <c r="A37" s="313" t="s">
        <v>522</v>
      </c>
      <c r="G37" s="673">
        <v>3.04E-2</v>
      </c>
    </row>
    <row r="39" spans="1:7" ht="15" customHeight="1" thickBot="1" x14ac:dyDescent="0.35">
      <c r="A39" s="75" t="s">
        <v>168</v>
      </c>
      <c r="G39" s="105">
        <f>G35*G36*G37/12</f>
        <v>279314.06</v>
      </c>
    </row>
    <row r="40" spans="1:7" ht="15" customHeight="1" thickTop="1" x14ac:dyDescent="0.3">
      <c r="A40" s="75"/>
      <c r="G40" s="90"/>
    </row>
    <row r="41" spans="1:7" ht="15" customHeight="1" x14ac:dyDescent="0.25">
      <c r="A41" t="s">
        <v>173</v>
      </c>
    </row>
    <row r="42" spans="1:7" ht="15" customHeight="1" x14ac:dyDescent="0.25">
      <c r="A42" t="s">
        <v>174</v>
      </c>
    </row>
    <row r="47" spans="1:7" ht="15" customHeight="1" x14ac:dyDescent="0.3">
      <c r="A47" s="82" t="s">
        <v>209</v>
      </c>
    </row>
    <row r="48" spans="1:7" ht="15" customHeight="1" x14ac:dyDescent="0.3">
      <c r="A48" s="82" t="s">
        <v>210</v>
      </c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55" zoomScaleNormal="100" workbookViewId="0">
      <selection activeCell="J55" sqref="J55"/>
    </sheetView>
  </sheetViews>
  <sheetFormatPr baseColWidth="10" defaultColWidth="11.453125" defaultRowHeight="14.5" x14ac:dyDescent="0.35"/>
  <cols>
    <col min="1" max="5" width="11.453125" style="518"/>
    <col min="6" max="6" width="11.54296875" style="518" bestFit="1" customWidth="1"/>
    <col min="7" max="7" width="11.54296875" style="518" customWidth="1"/>
    <col min="8" max="8" width="13.36328125" style="557" customWidth="1"/>
    <col min="9" max="9" width="12.6328125" style="518" bestFit="1" customWidth="1"/>
    <col min="10" max="16384" width="11.453125" style="518"/>
  </cols>
  <sheetData>
    <row r="2" spans="1:11" x14ac:dyDescent="0.35">
      <c r="A2" s="514" t="s">
        <v>435</v>
      </c>
      <c r="B2" s="515"/>
      <c r="C2" s="515"/>
      <c r="D2" s="515"/>
      <c r="E2" s="515"/>
      <c r="F2" s="514"/>
      <c r="G2" s="515"/>
      <c r="H2" s="516"/>
      <c r="I2" s="517"/>
      <c r="J2" s="517"/>
    </row>
    <row r="3" spans="1:11" s="522" customFormat="1" x14ac:dyDescent="0.35">
      <c r="A3" s="519"/>
      <c r="B3" s="520"/>
      <c r="C3" s="520"/>
      <c r="D3" s="520"/>
      <c r="E3" s="520"/>
      <c r="F3" s="519"/>
      <c r="G3" s="520"/>
      <c r="H3" s="521"/>
    </row>
    <row r="4" spans="1:11" x14ac:dyDescent="0.35">
      <c r="A4" s="520" t="s">
        <v>206</v>
      </c>
      <c r="B4" s="520"/>
      <c r="C4" s="520"/>
      <c r="D4" s="520"/>
      <c r="E4" s="520"/>
      <c r="F4" s="519"/>
      <c r="G4" s="520"/>
      <c r="H4" s="523"/>
      <c r="I4" s="522"/>
      <c r="J4" s="522"/>
    </row>
    <row r="5" spans="1:11" x14ac:dyDescent="0.35">
      <c r="A5" s="524" t="s">
        <v>544</v>
      </c>
      <c r="B5" s="524"/>
      <c r="C5" s="524"/>
      <c r="D5" s="524"/>
      <c r="E5" s="524"/>
      <c r="F5" s="525"/>
      <c r="G5" s="524"/>
      <c r="H5" s="526"/>
    </row>
    <row r="6" spans="1:11" x14ac:dyDescent="0.35">
      <c r="A6" s="524" t="s">
        <v>545</v>
      </c>
      <c r="B6" s="524"/>
      <c r="C6" s="524"/>
      <c r="D6" s="524"/>
      <c r="E6" s="524"/>
      <c r="F6" s="525"/>
      <c r="G6" s="524"/>
      <c r="H6" s="526"/>
    </row>
    <row r="7" spans="1:11" x14ac:dyDescent="0.35">
      <c r="A7" s="524" t="s">
        <v>546</v>
      </c>
      <c r="B7" s="524"/>
      <c r="C7" s="524"/>
      <c r="D7" s="524"/>
      <c r="E7" s="524"/>
      <c r="F7" s="525"/>
      <c r="G7" s="524"/>
      <c r="H7" s="526"/>
    </row>
    <row r="8" spans="1:11" x14ac:dyDescent="0.35">
      <c r="A8" s="524" t="s">
        <v>207</v>
      </c>
      <c r="B8" s="524"/>
      <c r="C8" s="524"/>
      <c r="D8" s="524"/>
      <c r="E8" s="524"/>
      <c r="F8" s="525"/>
      <c r="G8" s="524"/>
      <c r="H8" s="526"/>
    </row>
    <row r="9" spans="1:11" x14ac:dyDescent="0.35">
      <c r="A9" s="524" t="s">
        <v>208</v>
      </c>
      <c r="B9" s="524"/>
      <c r="C9" s="524"/>
      <c r="D9" s="524"/>
      <c r="E9" s="524"/>
      <c r="F9" s="525"/>
      <c r="G9" s="524"/>
      <c r="H9" s="526"/>
    </row>
    <row r="10" spans="1:11" x14ac:dyDescent="0.35">
      <c r="A10" s="524"/>
      <c r="B10" s="524"/>
      <c r="C10" s="524"/>
      <c r="D10" s="524"/>
      <c r="E10" s="524"/>
      <c r="F10" s="525"/>
      <c r="G10" s="524"/>
      <c r="H10" s="526"/>
    </row>
    <row r="11" spans="1:11" x14ac:dyDescent="0.35">
      <c r="A11" s="524" t="s">
        <v>547</v>
      </c>
      <c r="B11" s="524"/>
      <c r="C11" s="524"/>
      <c r="D11" s="524"/>
      <c r="E11" s="524"/>
      <c r="F11" s="525"/>
      <c r="G11" s="524"/>
      <c r="H11" s="526"/>
    </row>
    <row r="12" spans="1:11" x14ac:dyDescent="0.35">
      <c r="A12" s="524" t="s">
        <v>548</v>
      </c>
      <c r="B12" s="524"/>
      <c r="C12" s="524"/>
      <c r="D12" s="524"/>
      <c r="E12" s="524"/>
      <c r="F12" s="525"/>
      <c r="G12" s="524"/>
      <c r="H12" s="526"/>
      <c r="I12" s="527"/>
      <c r="J12" s="528"/>
    </row>
    <row r="13" spans="1:11" s="529" customFormat="1" ht="14" x14ac:dyDescent="0.3">
      <c r="A13" s="524" t="s">
        <v>549</v>
      </c>
      <c r="B13" s="524"/>
      <c r="C13" s="524"/>
      <c r="D13" s="524"/>
      <c r="E13" s="524"/>
      <c r="F13" s="525"/>
      <c r="G13" s="524"/>
      <c r="H13" s="526"/>
      <c r="I13" s="524"/>
    </row>
    <row r="14" spans="1:11" x14ac:dyDescent="0.35">
      <c r="A14" s="524" t="s">
        <v>550</v>
      </c>
      <c r="B14" s="524"/>
      <c r="C14" s="524"/>
      <c r="D14" s="524"/>
      <c r="E14" s="524"/>
      <c r="F14" s="525"/>
      <c r="G14" s="524"/>
      <c r="H14" s="526"/>
      <c r="I14" s="530"/>
      <c r="J14" s="524"/>
      <c r="K14" s="524"/>
    </row>
    <row r="15" spans="1:11" x14ac:dyDescent="0.35">
      <c r="A15" s="520"/>
      <c r="B15" s="524"/>
      <c r="C15" s="524"/>
      <c r="D15" s="524"/>
      <c r="E15" s="524"/>
      <c r="F15" s="525"/>
      <c r="G15" s="524"/>
      <c r="H15" s="526"/>
    </row>
    <row r="16" spans="1:11" x14ac:dyDescent="0.35">
      <c r="A16" s="520"/>
      <c r="B16" s="524"/>
      <c r="C16" s="524"/>
      <c r="D16" s="524"/>
      <c r="E16" s="524"/>
      <c r="F16" s="525"/>
      <c r="G16" s="524"/>
      <c r="H16" s="531"/>
      <c r="I16" s="466"/>
    </row>
    <row r="17" spans="1:12" ht="15" customHeight="1" x14ac:dyDescent="0.35">
      <c r="A17" s="532" t="s">
        <v>551</v>
      </c>
      <c r="B17" s="533"/>
      <c r="C17" s="533"/>
      <c r="D17" s="524"/>
      <c r="E17" s="524"/>
      <c r="F17" s="525"/>
      <c r="G17" s="524"/>
      <c r="H17" s="534">
        <v>175064</v>
      </c>
      <c r="I17" s="466"/>
      <c r="J17" s="534"/>
    </row>
    <row r="18" spans="1:12" ht="15" customHeight="1" x14ac:dyDescent="0.35">
      <c r="A18" s="535"/>
      <c r="B18" s="536" t="s">
        <v>552</v>
      </c>
      <c r="C18" s="533"/>
      <c r="D18" s="537"/>
      <c r="E18" s="537"/>
      <c r="F18" s="538"/>
      <c r="G18" s="537"/>
      <c r="H18" s="539"/>
    </row>
    <row r="19" spans="1:12" ht="15" customHeight="1" x14ac:dyDescent="0.35">
      <c r="A19" s="540"/>
      <c r="B19" s="541" t="s">
        <v>553</v>
      </c>
      <c r="C19" s="541"/>
      <c r="D19" s="537"/>
      <c r="E19" s="537"/>
      <c r="F19" s="538"/>
      <c r="G19" s="537"/>
      <c r="H19" s="628">
        <v>4787</v>
      </c>
      <c r="I19" s="466" t="s">
        <v>878</v>
      </c>
    </row>
    <row r="20" spans="1:12" ht="15" customHeight="1" x14ac:dyDescent="0.35">
      <c r="A20" s="537"/>
      <c r="B20" s="537" t="s">
        <v>554</v>
      </c>
      <c r="C20" s="537"/>
      <c r="D20" s="537"/>
      <c r="E20" s="537"/>
      <c r="F20" s="538"/>
      <c r="G20" s="537"/>
      <c r="H20" s="539"/>
    </row>
    <row r="21" spans="1:12" ht="15" customHeight="1" x14ac:dyDescent="0.35">
      <c r="A21" s="524"/>
      <c r="B21" s="524" t="s">
        <v>555</v>
      </c>
      <c r="C21" s="524"/>
      <c r="D21" s="524"/>
      <c r="E21" s="524"/>
      <c r="F21" s="525"/>
      <c r="G21" s="524"/>
      <c r="H21" s="531"/>
    </row>
    <row r="22" spans="1:12" ht="15" customHeight="1" x14ac:dyDescent="0.35">
      <c r="A22" s="524"/>
      <c r="B22" s="524"/>
      <c r="C22" s="524"/>
      <c r="D22" s="524"/>
      <c r="E22" s="524"/>
      <c r="F22" s="525"/>
      <c r="G22" s="524"/>
      <c r="H22" s="531"/>
      <c r="J22" s="524"/>
    </row>
    <row r="23" spans="1:12" ht="15" customHeight="1" x14ac:dyDescent="0.35">
      <c r="A23" s="524" t="s">
        <v>853</v>
      </c>
      <c r="B23" s="524"/>
      <c r="C23" s="524"/>
      <c r="D23" s="524"/>
      <c r="E23" s="524"/>
      <c r="F23" s="525"/>
      <c r="G23" s="524"/>
      <c r="H23" s="534">
        <f>SUM(H17:H22)</f>
        <v>179851</v>
      </c>
      <c r="I23" s="466" t="s">
        <v>871</v>
      </c>
      <c r="J23" s="534"/>
    </row>
    <row r="24" spans="1:12" ht="15" customHeight="1" x14ac:dyDescent="0.35">
      <c r="A24" s="524"/>
      <c r="B24" s="524"/>
      <c r="C24" s="524"/>
      <c r="D24" s="524"/>
      <c r="E24" s="524"/>
      <c r="F24" s="525"/>
      <c r="G24" s="524"/>
      <c r="H24" s="542"/>
      <c r="J24" s="524"/>
    </row>
    <row r="25" spans="1:12" ht="15" customHeight="1" x14ac:dyDescent="0.35">
      <c r="A25" s="537"/>
      <c r="B25" s="524"/>
      <c r="C25" s="524"/>
      <c r="D25" s="524"/>
      <c r="E25" s="524"/>
      <c r="F25" s="525"/>
      <c r="G25" s="524"/>
      <c r="H25" s="542"/>
      <c r="J25" s="524"/>
    </row>
    <row r="26" spans="1:12" ht="15" customHeight="1" x14ac:dyDescent="0.35">
      <c r="A26" s="537" t="s">
        <v>556</v>
      </c>
      <c r="B26" s="537"/>
      <c r="C26" s="537"/>
      <c r="D26" s="537"/>
      <c r="E26" s="537"/>
      <c r="F26" s="525"/>
      <c r="G26" s="524"/>
      <c r="H26" s="543"/>
      <c r="J26" s="524"/>
    </row>
    <row r="27" spans="1:12" ht="15" customHeight="1" x14ac:dyDescent="0.35">
      <c r="A27" s="544" t="s">
        <v>204</v>
      </c>
      <c r="B27" s="545"/>
      <c r="C27" s="545"/>
      <c r="D27" s="545"/>
      <c r="E27" s="545"/>
      <c r="F27" s="546"/>
      <c r="G27" s="545"/>
      <c r="H27" s="547"/>
      <c r="I27" s="529"/>
      <c r="J27" s="524"/>
    </row>
    <row r="28" spans="1:12" ht="15" customHeight="1" x14ac:dyDescent="0.35">
      <c r="A28" s="537"/>
      <c r="B28" s="537"/>
      <c r="C28" s="537"/>
      <c r="D28" s="537"/>
      <c r="E28" s="537"/>
      <c r="F28" s="537"/>
      <c r="G28" s="537"/>
      <c r="H28" s="543"/>
      <c r="I28" s="525"/>
      <c r="J28" s="524"/>
    </row>
    <row r="29" spans="1:12" ht="15" customHeight="1" x14ac:dyDescent="0.35">
      <c r="A29" s="537" t="s">
        <v>557</v>
      </c>
      <c r="B29" s="537"/>
      <c r="C29" s="537"/>
      <c r="D29" s="537"/>
      <c r="E29" s="537"/>
      <c r="F29" s="537"/>
      <c r="G29" s="537"/>
      <c r="H29" s="543">
        <v>64779</v>
      </c>
      <c r="I29" s="466" t="s">
        <v>874</v>
      </c>
      <c r="J29" s="524"/>
    </row>
    <row r="30" spans="1:12" ht="15" customHeight="1" x14ac:dyDescent="0.35">
      <c r="A30" s="548" t="s">
        <v>558</v>
      </c>
      <c r="B30" s="537"/>
      <c r="C30" s="537"/>
      <c r="D30" s="537"/>
      <c r="E30" s="537"/>
      <c r="F30" s="537"/>
      <c r="G30" s="537"/>
      <c r="H30" s="543"/>
      <c r="I30" s="525"/>
      <c r="J30" s="524"/>
    </row>
    <row r="31" spans="1:12" ht="15" customHeight="1" x14ac:dyDescent="0.35">
      <c r="A31" s="537" t="s">
        <v>559</v>
      </c>
      <c r="B31" s="537"/>
      <c r="C31" s="537"/>
      <c r="D31" s="537"/>
      <c r="E31" s="537"/>
      <c r="F31" s="537"/>
      <c r="G31" s="537"/>
      <c r="H31" s="549"/>
      <c r="I31" s="525"/>
      <c r="J31" s="524"/>
    </row>
    <row r="32" spans="1:12" ht="15" customHeight="1" x14ac:dyDescent="0.35">
      <c r="A32" s="537" t="s">
        <v>560</v>
      </c>
      <c r="B32" s="537"/>
      <c r="C32" s="537"/>
      <c r="D32" s="537"/>
      <c r="E32" s="537"/>
      <c r="F32" s="537"/>
      <c r="G32" s="537"/>
      <c r="H32" s="539">
        <v>3340</v>
      </c>
      <c r="I32" s="466" t="s">
        <v>875</v>
      </c>
      <c r="J32" s="524"/>
      <c r="L32" s="524"/>
    </row>
    <row r="33" spans="1:12" ht="15" customHeight="1" x14ac:dyDescent="0.35">
      <c r="A33" s="550" t="s">
        <v>561</v>
      </c>
      <c r="B33" s="537"/>
      <c r="C33" s="537"/>
      <c r="D33" s="537"/>
      <c r="E33" s="537"/>
      <c r="F33" s="537"/>
      <c r="G33" s="537"/>
      <c r="H33" s="539"/>
      <c r="I33" s="538"/>
      <c r="J33" s="524"/>
      <c r="K33" s="524"/>
      <c r="L33" s="524"/>
    </row>
    <row r="34" spans="1:12" ht="15" customHeight="1" x14ac:dyDescent="0.35">
      <c r="A34" s="524" t="s">
        <v>562</v>
      </c>
      <c r="B34" s="537"/>
      <c r="C34" s="537"/>
      <c r="D34" s="537"/>
      <c r="E34" s="537"/>
      <c r="F34" s="537"/>
      <c r="G34" s="537"/>
      <c r="H34" s="539"/>
      <c r="I34" s="466" t="s">
        <v>877</v>
      </c>
    </row>
    <row r="35" spans="1:12" ht="15" customHeight="1" x14ac:dyDescent="0.35">
      <c r="A35" s="551" t="s">
        <v>854</v>
      </c>
      <c r="B35" s="552"/>
      <c r="C35" s="552"/>
      <c r="D35" s="552"/>
      <c r="E35" s="552"/>
      <c r="F35" s="552"/>
      <c r="G35" s="552"/>
      <c r="H35" s="553">
        <f>SUM(H29:H34)</f>
        <v>68119</v>
      </c>
      <c r="I35" s="466" t="s">
        <v>876</v>
      </c>
      <c r="J35" s="554"/>
    </row>
    <row r="36" spans="1:12" ht="15" customHeight="1" x14ac:dyDescent="0.35">
      <c r="A36" s="524"/>
      <c r="B36" s="524"/>
      <c r="C36" s="524"/>
      <c r="D36" s="524"/>
      <c r="E36" s="524"/>
      <c r="F36" s="524"/>
      <c r="G36" s="524"/>
      <c r="H36" s="531"/>
      <c r="I36" s="538"/>
      <c r="J36" s="555"/>
    </row>
    <row r="37" spans="1:12" ht="15" customHeight="1" x14ac:dyDescent="0.35">
      <c r="A37" s="556" t="s">
        <v>205</v>
      </c>
    </row>
    <row r="38" spans="1:12" ht="15" customHeight="1" x14ac:dyDescent="0.35">
      <c r="A38" s="529"/>
    </row>
    <row r="39" spans="1:12" ht="15" customHeight="1" x14ac:dyDescent="0.35">
      <c r="A39" s="558" t="s">
        <v>559</v>
      </c>
      <c r="B39" s="537"/>
      <c r="C39" s="537"/>
      <c r="D39" s="537"/>
      <c r="E39" s="537"/>
      <c r="F39" s="559"/>
      <c r="G39" s="524"/>
      <c r="H39" s="560"/>
    </row>
    <row r="40" spans="1:12" ht="15" customHeight="1" x14ac:dyDescent="0.35">
      <c r="A40" s="537" t="s">
        <v>563</v>
      </c>
      <c r="B40" s="537"/>
      <c r="C40" s="537"/>
      <c r="D40" s="537"/>
      <c r="E40" s="537"/>
      <c r="F40" s="559"/>
      <c r="G40" s="524"/>
      <c r="H40" s="557">
        <v>89238</v>
      </c>
      <c r="I40" s="559"/>
    </row>
    <row r="41" spans="1:12" ht="15" customHeight="1" x14ac:dyDescent="0.35">
      <c r="A41" s="537" t="s">
        <v>564</v>
      </c>
      <c r="B41" s="537"/>
      <c r="C41" s="537"/>
      <c r="D41" s="537"/>
      <c r="E41" s="537"/>
      <c r="F41" s="559"/>
      <c r="G41" s="524"/>
      <c r="H41" s="557">
        <v>4787</v>
      </c>
      <c r="I41" s="559"/>
    </row>
    <row r="42" spans="1:12" ht="15" customHeight="1" x14ac:dyDescent="0.35">
      <c r="A42" s="537" t="s">
        <v>565</v>
      </c>
      <c r="B42" s="537"/>
      <c r="C42" s="537"/>
      <c r="D42" s="537"/>
      <c r="E42" s="537"/>
      <c r="F42" s="559"/>
      <c r="G42" s="524"/>
      <c r="H42" s="557">
        <v>-4845</v>
      </c>
    </row>
    <row r="43" spans="1:12" ht="15" customHeight="1" x14ac:dyDescent="0.35">
      <c r="A43" s="537" t="s">
        <v>855</v>
      </c>
      <c r="B43" s="537"/>
      <c r="C43" s="537"/>
      <c r="E43" s="537" t="s">
        <v>566</v>
      </c>
      <c r="F43" s="559"/>
      <c r="G43" s="524"/>
      <c r="H43" s="561">
        <f>SUM(H40:H42)</f>
        <v>89180</v>
      </c>
      <c r="I43" s="561"/>
      <c r="J43" s="561"/>
    </row>
    <row r="44" spans="1:12" ht="15" customHeight="1" x14ac:dyDescent="0.35">
      <c r="A44" s="537"/>
      <c r="B44" s="537"/>
      <c r="C44" s="537"/>
      <c r="D44" s="537"/>
      <c r="E44" s="537"/>
      <c r="F44" s="559"/>
      <c r="G44" s="524"/>
      <c r="H44" s="561"/>
    </row>
    <row r="45" spans="1:12" ht="15" customHeight="1" x14ac:dyDescent="0.35">
      <c r="A45" s="558" t="s">
        <v>567</v>
      </c>
      <c r="B45" s="537"/>
      <c r="C45" s="537"/>
      <c r="D45" s="537"/>
      <c r="E45" s="537"/>
      <c r="F45" s="559"/>
      <c r="G45" s="524"/>
      <c r="H45" s="561"/>
    </row>
    <row r="46" spans="1:12" ht="15" customHeight="1" x14ac:dyDescent="0.35">
      <c r="A46" s="524" t="s">
        <v>568</v>
      </c>
      <c r="B46" s="524"/>
      <c r="C46" s="524"/>
      <c r="D46" s="524"/>
      <c r="E46" s="524"/>
      <c r="F46" s="559"/>
      <c r="G46" s="524"/>
      <c r="H46" s="557">
        <v>21047</v>
      </c>
      <c r="I46" s="466" t="s">
        <v>873</v>
      </c>
    </row>
    <row r="47" spans="1:12" ht="15" customHeight="1" x14ac:dyDescent="0.35">
      <c r="A47" s="537" t="s">
        <v>569</v>
      </c>
      <c r="B47" s="524"/>
      <c r="C47" s="524"/>
      <c r="D47" s="524"/>
      <c r="E47" s="524"/>
      <c r="F47" s="559"/>
      <c r="G47" s="524"/>
      <c r="H47" s="557">
        <v>4845</v>
      </c>
    </row>
    <row r="48" spans="1:12" ht="15" customHeight="1" x14ac:dyDescent="0.35">
      <c r="A48" s="537" t="s">
        <v>570</v>
      </c>
      <c r="B48" s="537"/>
      <c r="C48" s="537"/>
      <c r="D48" s="537"/>
      <c r="E48" s="537"/>
      <c r="F48" s="559"/>
      <c r="G48" s="524"/>
      <c r="H48" s="560">
        <v>-3340</v>
      </c>
      <c r="I48" s="466" t="s">
        <v>879</v>
      </c>
    </row>
    <row r="49" spans="1:10" x14ac:dyDescent="0.35">
      <c r="A49" s="537" t="s">
        <v>571</v>
      </c>
      <c r="B49" s="537"/>
      <c r="C49" s="537"/>
      <c r="D49" s="537"/>
      <c r="E49" s="537"/>
      <c r="F49" s="559"/>
      <c r="G49" s="524"/>
      <c r="H49" s="560"/>
      <c r="I49" s="466"/>
    </row>
    <row r="50" spans="1:10" x14ac:dyDescent="0.35">
      <c r="A50" s="537" t="s">
        <v>856</v>
      </c>
      <c r="B50" s="537"/>
      <c r="C50" s="537"/>
      <c r="D50" s="537"/>
      <c r="E50" s="537"/>
      <c r="F50" s="559"/>
      <c r="G50" s="524"/>
      <c r="H50" s="561">
        <f>SUM(H46:H49)</f>
        <v>22552</v>
      </c>
      <c r="I50" s="561"/>
      <c r="J50" s="561"/>
    </row>
    <row r="51" spans="1:10" x14ac:dyDescent="0.35">
      <c r="I51" s="555"/>
      <c r="J51" s="555"/>
    </row>
    <row r="52" spans="1:10" x14ac:dyDescent="0.35">
      <c r="A52" s="551" t="s">
        <v>857</v>
      </c>
      <c r="B52" s="551"/>
      <c r="C52" s="551"/>
      <c r="D52" s="551"/>
      <c r="E52" s="551"/>
      <c r="F52" s="563"/>
      <c r="G52" s="552"/>
      <c r="H52" s="564">
        <f>H43+H50</f>
        <v>111732</v>
      </c>
      <c r="I52" s="466" t="s">
        <v>872</v>
      </c>
      <c r="J52" s="561"/>
    </row>
    <row r="53" spans="1:10" x14ac:dyDescent="0.35">
      <c r="A53" s="538"/>
      <c r="B53" s="538"/>
      <c r="C53" s="538"/>
      <c r="D53" s="538"/>
      <c r="E53" s="538"/>
      <c r="F53" s="565"/>
      <c r="G53" s="537"/>
      <c r="H53" s="561"/>
      <c r="I53" s="555"/>
      <c r="J53" s="555"/>
    </row>
    <row r="54" spans="1:10" x14ac:dyDescent="0.35">
      <c r="A54" s="551" t="s">
        <v>97</v>
      </c>
      <c r="B54" s="551"/>
      <c r="C54" s="551"/>
      <c r="D54" s="551"/>
      <c r="E54" s="551"/>
      <c r="F54" s="563"/>
      <c r="G54" s="552"/>
      <c r="H54" s="564">
        <f>H52+H35</f>
        <v>179851</v>
      </c>
      <c r="I54" s="466" t="s">
        <v>871</v>
      </c>
      <c r="J54" s="561"/>
    </row>
    <row r="55" spans="1:10" x14ac:dyDescent="0.35">
      <c r="A55" s="538"/>
      <c r="B55" s="538"/>
      <c r="C55" s="538"/>
      <c r="D55" s="538"/>
      <c r="E55" s="538"/>
      <c r="F55" s="565"/>
      <c r="G55" s="537"/>
      <c r="H55" s="561"/>
      <c r="I55" s="555"/>
      <c r="J55" s="555"/>
    </row>
    <row r="56" spans="1:10" x14ac:dyDescent="0.35">
      <c r="A56" s="538"/>
      <c r="B56" s="538"/>
      <c r="C56" s="538"/>
      <c r="D56" s="538"/>
      <c r="E56" s="538"/>
      <c r="F56" s="565"/>
      <c r="G56" s="537"/>
      <c r="H56" s="561"/>
    </row>
    <row r="57" spans="1:10" x14ac:dyDescent="0.35">
      <c r="A57" s="538" t="s">
        <v>572</v>
      </c>
      <c r="B57" s="538"/>
      <c r="C57" s="538"/>
      <c r="D57" s="538"/>
      <c r="E57" s="538"/>
      <c r="F57" s="565"/>
      <c r="G57" s="537"/>
      <c r="H57" s="561"/>
    </row>
    <row r="58" spans="1:10" x14ac:dyDescent="0.35">
      <c r="A58" s="524" t="s">
        <v>573</v>
      </c>
      <c r="B58" s="524"/>
      <c r="C58" s="524"/>
      <c r="D58" s="524"/>
      <c r="E58" s="524"/>
      <c r="F58" s="524"/>
      <c r="G58" s="524"/>
      <c r="H58" s="531">
        <f>65279+3340</f>
        <v>68619</v>
      </c>
      <c r="I58" s="538"/>
    </row>
    <row r="59" spans="1:10" x14ac:dyDescent="0.35">
      <c r="A59" s="566" t="s">
        <v>574</v>
      </c>
      <c r="B59" s="566"/>
      <c r="C59" s="566"/>
      <c r="D59" s="566"/>
      <c r="E59" s="566"/>
      <c r="F59" s="566"/>
      <c r="G59" s="566"/>
      <c r="H59" s="567">
        <v>-500</v>
      </c>
      <c r="I59" s="538"/>
    </row>
    <row r="60" spans="1:10" x14ac:dyDescent="0.35">
      <c r="A60" s="551" t="s">
        <v>575</v>
      </c>
      <c r="B60" s="552"/>
      <c r="C60" s="552"/>
      <c r="D60" s="552"/>
      <c r="E60" s="552"/>
      <c r="F60" s="552"/>
      <c r="G60" s="552"/>
      <c r="H60" s="553">
        <f>SUM(H58:H59)</f>
        <v>68119</v>
      </c>
      <c r="I60" s="466" t="s">
        <v>876</v>
      </c>
    </row>
    <row r="61" spans="1:10" x14ac:dyDescent="0.35">
      <c r="A61" s="524"/>
      <c r="B61" s="524"/>
      <c r="C61" s="524"/>
      <c r="D61" s="524"/>
      <c r="E61" s="524"/>
      <c r="F61" s="525"/>
      <c r="G61" s="524"/>
      <c r="H61" s="526"/>
    </row>
    <row r="62" spans="1:10" x14ac:dyDescent="0.35">
      <c r="H62" s="568"/>
    </row>
    <row r="63" spans="1:10" x14ac:dyDescent="0.35">
      <c r="A63" s="569" t="s">
        <v>576</v>
      </c>
      <c r="H63" s="568"/>
    </row>
    <row r="64" spans="1:10" x14ac:dyDescent="0.35">
      <c r="A64" s="524"/>
      <c r="B64" s="524"/>
      <c r="C64" s="524"/>
      <c r="D64" s="524"/>
      <c r="E64" s="524"/>
      <c r="F64" s="524"/>
      <c r="G64" s="570" t="s">
        <v>935</v>
      </c>
      <c r="H64" s="676" t="s">
        <v>936</v>
      </c>
      <c r="I64" s="571"/>
    </row>
    <row r="65" spans="1:10" x14ac:dyDescent="0.35">
      <c r="A65" s="524"/>
      <c r="B65" s="524"/>
      <c r="C65" s="524"/>
      <c r="D65" s="524"/>
      <c r="E65" s="524"/>
      <c r="F65" s="675">
        <v>2011</v>
      </c>
      <c r="G65" s="675">
        <v>2012</v>
      </c>
      <c r="H65" s="675">
        <v>2012</v>
      </c>
      <c r="I65" s="674">
        <v>2012</v>
      </c>
    </row>
    <row r="66" spans="1:10" x14ac:dyDescent="0.35">
      <c r="A66" s="524"/>
      <c r="B66" s="524"/>
      <c r="C66" s="524"/>
      <c r="D66" s="524"/>
      <c r="E66" s="524"/>
      <c r="F66" s="524"/>
      <c r="G66" s="572"/>
      <c r="H66" s="526"/>
      <c r="I66" s="571"/>
    </row>
    <row r="67" spans="1:10" x14ac:dyDescent="0.35">
      <c r="A67" s="550" t="s">
        <v>577</v>
      </c>
      <c r="B67" s="550"/>
      <c r="C67" s="550"/>
      <c r="D67" s="550"/>
      <c r="E67" s="550"/>
      <c r="F67" s="529"/>
      <c r="G67" s="573"/>
      <c r="H67" s="574"/>
      <c r="I67" s="575"/>
    </row>
    <row r="68" spans="1:10" x14ac:dyDescent="0.35">
      <c r="A68" s="550" t="s">
        <v>578</v>
      </c>
      <c r="B68" s="550"/>
      <c r="C68" s="550"/>
      <c r="D68" s="550"/>
      <c r="E68" s="550"/>
      <c r="F68" s="572">
        <v>514</v>
      </c>
      <c r="G68" s="531">
        <v>74</v>
      </c>
      <c r="H68" s="531">
        <v>-254</v>
      </c>
      <c r="I68" s="571">
        <f t="shared" ref="I68:I76" si="0">SUM(F68:H68)</f>
        <v>334</v>
      </c>
    </row>
    <row r="69" spans="1:10" x14ac:dyDescent="0.35">
      <c r="A69" s="550" t="s">
        <v>579</v>
      </c>
      <c r="B69" s="550"/>
      <c r="C69" s="550"/>
      <c r="D69" s="550"/>
      <c r="E69" s="550"/>
      <c r="F69" s="572">
        <v>2356</v>
      </c>
      <c r="G69" s="562">
        <v>36</v>
      </c>
      <c r="H69" s="562">
        <v>0</v>
      </c>
      <c r="I69" s="571">
        <f t="shared" si="0"/>
        <v>2392</v>
      </c>
    </row>
    <row r="70" spans="1:10" x14ac:dyDescent="0.35">
      <c r="A70" s="550" t="s">
        <v>580</v>
      </c>
      <c r="B70" s="550"/>
      <c r="C70" s="550"/>
      <c r="D70" s="550"/>
      <c r="E70" s="550"/>
      <c r="F70" s="572">
        <v>11056</v>
      </c>
      <c r="G70" s="531">
        <v>-58</v>
      </c>
      <c r="H70" s="531">
        <v>0</v>
      </c>
      <c r="I70" s="571">
        <f t="shared" si="0"/>
        <v>10998</v>
      </c>
    </row>
    <row r="71" spans="1:10" x14ac:dyDescent="0.35">
      <c r="A71" s="550" t="s">
        <v>581</v>
      </c>
      <c r="B71" s="550"/>
      <c r="C71" s="550"/>
      <c r="D71" s="550"/>
      <c r="E71" s="550"/>
      <c r="F71" s="572">
        <v>35129</v>
      </c>
      <c r="G71" s="531">
        <v>3091</v>
      </c>
      <c r="H71" s="531">
        <v>-1381</v>
      </c>
      <c r="I71" s="571">
        <f t="shared" si="0"/>
        <v>36839</v>
      </c>
    </row>
    <row r="72" spans="1:10" x14ac:dyDescent="0.35">
      <c r="A72" s="550" t="s">
        <v>582</v>
      </c>
      <c r="B72" s="550"/>
      <c r="C72" s="550"/>
      <c r="D72" s="550"/>
      <c r="E72" s="550"/>
      <c r="F72" s="572">
        <v>978</v>
      </c>
      <c r="G72" s="531">
        <v>172</v>
      </c>
      <c r="H72" s="531">
        <v>-420</v>
      </c>
      <c r="I72" s="571">
        <f t="shared" si="0"/>
        <v>730</v>
      </c>
    </row>
    <row r="73" spans="1:10" x14ac:dyDescent="0.35">
      <c r="A73" s="524" t="s">
        <v>583</v>
      </c>
      <c r="B73" s="524"/>
      <c r="C73" s="524"/>
      <c r="D73" s="524"/>
      <c r="E73" s="524"/>
      <c r="F73" s="572">
        <v>15751</v>
      </c>
      <c r="G73" s="531">
        <v>-363</v>
      </c>
      <c r="H73" s="531">
        <v>-1540</v>
      </c>
      <c r="I73" s="571">
        <f t="shared" si="0"/>
        <v>13848</v>
      </c>
    </row>
    <row r="74" spans="1:10" x14ac:dyDescent="0.35">
      <c r="A74" s="524" t="s">
        <v>584</v>
      </c>
      <c r="B74" s="524"/>
      <c r="C74" s="524"/>
      <c r="D74" s="524"/>
      <c r="E74" s="524"/>
      <c r="F74" s="572">
        <v>7655</v>
      </c>
      <c r="G74" s="531">
        <v>483</v>
      </c>
      <c r="H74" s="531">
        <v>-3</v>
      </c>
      <c r="I74" s="571">
        <f t="shared" si="0"/>
        <v>8135</v>
      </c>
    </row>
    <row r="75" spans="1:10" x14ac:dyDescent="0.35">
      <c r="A75" s="524" t="s">
        <v>585</v>
      </c>
      <c r="B75" s="524"/>
      <c r="C75" s="524"/>
      <c r="D75" s="524"/>
      <c r="E75" s="524"/>
      <c r="F75" s="572">
        <v>5038</v>
      </c>
      <c r="G75" s="531">
        <v>80</v>
      </c>
      <c r="H75" s="531">
        <v>-1247</v>
      </c>
      <c r="I75" s="571">
        <f t="shared" si="0"/>
        <v>3871</v>
      </c>
    </row>
    <row r="76" spans="1:10" x14ac:dyDescent="0.35">
      <c r="A76" s="566" t="s">
        <v>586</v>
      </c>
      <c r="B76" s="524"/>
      <c r="C76" s="524"/>
      <c r="D76" s="524"/>
      <c r="E76" s="524"/>
      <c r="F76" s="572">
        <v>10761</v>
      </c>
      <c r="G76" s="531">
        <v>1272</v>
      </c>
      <c r="H76" s="531">
        <v>0</v>
      </c>
      <c r="I76" s="571">
        <f t="shared" si="0"/>
        <v>12033</v>
      </c>
    </row>
    <row r="77" spans="1:10" x14ac:dyDescent="0.35">
      <c r="A77" s="551" t="s">
        <v>587</v>
      </c>
      <c r="B77" s="552"/>
      <c r="C77" s="552"/>
      <c r="D77" s="552"/>
      <c r="E77" s="552"/>
      <c r="F77" s="576">
        <f>SUM(F68:F76)</f>
        <v>89238</v>
      </c>
      <c r="G77" s="553">
        <f>SUM(G68:G76)</f>
        <v>4787</v>
      </c>
      <c r="H77" s="553">
        <f>SUM(H68:H76)</f>
        <v>-4845</v>
      </c>
      <c r="I77" s="576">
        <f>SUM(I68:I76)</f>
        <v>89180</v>
      </c>
    </row>
    <row r="78" spans="1:10" x14ac:dyDescent="0.35">
      <c r="A78" s="577"/>
      <c r="B78" s="577"/>
      <c r="C78" s="577"/>
      <c r="D78" s="577"/>
      <c r="E78" s="577"/>
      <c r="F78" s="577"/>
      <c r="G78" s="577"/>
      <c r="H78" s="578"/>
      <c r="I78" s="577"/>
      <c r="J78" s="577"/>
    </row>
    <row r="79" spans="1:10" x14ac:dyDescent="0.35">
      <c r="A79" s="577"/>
      <c r="B79" s="577"/>
      <c r="C79" s="577"/>
      <c r="D79" s="577"/>
      <c r="E79" s="577"/>
      <c r="F79" s="577"/>
      <c r="G79" s="577"/>
      <c r="H79" s="578"/>
      <c r="I79" s="577"/>
      <c r="J79" s="577"/>
    </row>
    <row r="80" spans="1:10" x14ac:dyDescent="0.35">
      <c r="H80" s="568"/>
    </row>
    <row r="81" spans="8:8" x14ac:dyDescent="0.35">
      <c r="H81" s="568"/>
    </row>
  </sheetData>
  <pageMargins left="0.7" right="0.7" top="0.75" bottom="0.75" header="0.3" footer="0.3"/>
  <pageSetup paperSize="9" scale="74" orientation="portrait" r:id="rId1"/>
  <rowBreaks count="1" manualBreakCount="1">
    <brk id="6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zoomScaleNormal="100" workbookViewId="0">
      <selection activeCell="H23" sqref="H23"/>
    </sheetView>
  </sheetViews>
  <sheetFormatPr baseColWidth="10" defaultColWidth="11.453125" defaultRowHeight="15" customHeight="1" x14ac:dyDescent="0.25"/>
  <cols>
    <col min="1" max="5" width="11.453125" style="510"/>
    <col min="6" max="6" width="13.6328125" style="510" customWidth="1"/>
    <col min="7" max="16384" width="11.453125" style="510"/>
  </cols>
  <sheetData>
    <row r="2" spans="1:13" ht="15" customHeight="1" x14ac:dyDescent="0.3">
      <c r="A2" s="511" t="s">
        <v>434</v>
      </c>
      <c r="B2" s="5"/>
      <c r="C2" s="5"/>
      <c r="D2" s="5"/>
      <c r="E2" s="5"/>
      <c r="F2" s="5"/>
    </row>
    <row r="3" spans="1:13" ht="15" customHeight="1" x14ac:dyDescent="0.3">
      <c r="A3" s="513"/>
      <c r="B3" s="513"/>
      <c r="C3" s="513"/>
      <c r="D3" s="513"/>
      <c r="E3" s="513"/>
      <c r="F3" s="513"/>
    </row>
    <row r="4" spans="1:13" ht="15" customHeight="1" x14ac:dyDescent="0.3">
      <c r="A4" s="512"/>
      <c r="B4" s="512"/>
      <c r="C4" s="513"/>
      <c r="D4" s="513"/>
      <c r="E4" s="80">
        <f>Resultatregnskap!C5</f>
        <v>41274</v>
      </c>
      <c r="F4" s="81">
        <f>Resultatregnskap!D5</f>
        <v>40908</v>
      </c>
    </row>
    <row r="5" spans="1:13" ht="15" customHeight="1" x14ac:dyDescent="0.3">
      <c r="A5" s="48"/>
      <c r="B5" s="48"/>
      <c r="C5" s="513"/>
      <c r="D5" s="513"/>
      <c r="E5" s="73"/>
      <c r="F5" s="73"/>
    </row>
    <row r="6" spans="1:13" ht="15" customHeight="1" x14ac:dyDescent="0.3">
      <c r="A6" s="50" t="s">
        <v>907</v>
      </c>
      <c r="B6" s="50"/>
      <c r="C6" s="513"/>
      <c r="D6" s="513"/>
      <c r="E6" s="106">
        <v>44972</v>
      </c>
      <c r="F6" s="107">
        <v>23356</v>
      </c>
      <c r="G6" s="470" t="s">
        <v>772</v>
      </c>
      <c r="H6" s="225"/>
    </row>
    <row r="7" spans="1:13" ht="15" customHeight="1" x14ac:dyDescent="0.3">
      <c r="A7" s="50" t="s">
        <v>908</v>
      </c>
      <c r="B7" s="50"/>
      <c r="C7" s="513"/>
      <c r="D7" s="513"/>
      <c r="E7" s="106">
        <v>15692</v>
      </c>
      <c r="F7" s="107">
        <v>74029</v>
      </c>
      <c r="G7" s="470" t="s">
        <v>772</v>
      </c>
      <c r="H7" s="225"/>
    </row>
    <row r="8" spans="1:13" ht="15" customHeight="1" x14ac:dyDescent="0.3">
      <c r="A8" s="50" t="s">
        <v>909</v>
      </c>
      <c r="B8" s="50"/>
      <c r="C8" s="513"/>
      <c r="D8" s="513"/>
      <c r="E8" s="106">
        <v>10784</v>
      </c>
      <c r="F8" s="107">
        <v>18129</v>
      </c>
      <c r="G8" s="470" t="s">
        <v>772</v>
      </c>
      <c r="H8" s="225"/>
    </row>
    <row r="9" spans="1:13" ht="15" customHeight="1" x14ac:dyDescent="0.3">
      <c r="A9" s="50" t="s">
        <v>910</v>
      </c>
      <c r="B9" s="513"/>
      <c r="C9" s="513"/>
      <c r="D9" s="513"/>
      <c r="E9" s="110">
        <v>47248</v>
      </c>
      <c r="F9" s="111">
        <v>19920</v>
      </c>
      <c r="G9" s="470" t="s">
        <v>772</v>
      </c>
      <c r="H9" s="225"/>
    </row>
    <row r="10" spans="1:13" ht="15" customHeight="1" x14ac:dyDescent="0.3">
      <c r="A10" s="74" t="s">
        <v>64</v>
      </c>
      <c r="B10" s="74"/>
      <c r="C10" s="16"/>
      <c r="D10" s="16"/>
      <c r="E10" s="108">
        <f>SUM(E6:E9)</f>
        <v>118696</v>
      </c>
      <c r="F10" s="109">
        <f>SUM(F6:F9)</f>
        <v>135434</v>
      </c>
      <c r="G10" s="470" t="s">
        <v>773</v>
      </c>
      <c r="M10" s="225"/>
    </row>
    <row r="13" spans="1:13" ht="15" customHeight="1" x14ac:dyDescent="0.3">
      <c r="A13" s="7" t="s">
        <v>937</v>
      </c>
    </row>
    <row r="14" spans="1:13" ht="15" customHeight="1" x14ac:dyDescent="0.3">
      <c r="A14" s="7" t="s">
        <v>911</v>
      </c>
    </row>
    <row r="15" spans="1:13" ht="15" customHeight="1" x14ac:dyDescent="0.3">
      <c r="A15" s="513"/>
    </row>
    <row r="16" spans="1:13" ht="15" customHeight="1" x14ac:dyDescent="0.3">
      <c r="A16" s="513" t="s">
        <v>912</v>
      </c>
    </row>
    <row r="17" spans="1:1" ht="15" customHeight="1" x14ac:dyDescent="0.3">
      <c r="A17" s="513" t="s">
        <v>927</v>
      </c>
    </row>
    <row r="18" spans="1:1" ht="15" customHeight="1" x14ac:dyDescent="0.3">
      <c r="A18" s="513" t="s">
        <v>928</v>
      </c>
    </row>
    <row r="19" spans="1:1" ht="15" customHeight="1" x14ac:dyDescent="0.3">
      <c r="A19" s="513" t="s">
        <v>940</v>
      </c>
    </row>
    <row r="20" spans="1:1" s="666" customFormat="1" ht="15" customHeight="1" x14ac:dyDescent="0.3">
      <c r="A20" s="667" t="s">
        <v>944</v>
      </c>
    </row>
    <row r="21" spans="1:1" s="666" customFormat="1" ht="15" customHeight="1" x14ac:dyDescent="0.3">
      <c r="A21" s="667"/>
    </row>
    <row r="22" spans="1:1" ht="15" customHeight="1" x14ac:dyDescent="0.3">
      <c r="A22" s="513" t="s">
        <v>913</v>
      </c>
    </row>
    <row r="24" spans="1:1" ht="15" customHeight="1" x14ac:dyDescent="0.3">
      <c r="A24" s="513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F25" sqref="F25"/>
    </sheetView>
  </sheetViews>
  <sheetFormatPr baseColWidth="10" defaultRowHeight="14.5" x14ac:dyDescent="0.35"/>
  <cols>
    <col min="1" max="1" width="35.90625" style="518" customWidth="1"/>
    <col min="2" max="7" width="11.453125" style="518"/>
    <col min="8" max="8" width="13.6328125" style="518" customWidth="1"/>
    <col min="9" max="9" width="16.36328125" style="518" customWidth="1"/>
    <col min="10" max="10" width="12.36328125" style="518" customWidth="1"/>
    <col min="11" max="11" width="12.453125" style="518" customWidth="1"/>
    <col min="12" max="256" width="11.453125" style="518"/>
    <col min="257" max="257" width="35.90625" style="518" customWidth="1"/>
    <col min="258" max="263" width="11.453125" style="518"/>
    <col min="264" max="264" width="13.6328125" style="518" customWidth="1"/>
    <col min="265" max="265" width="16.36328125" style="518" customWidth="1"/>
    <col min="266" max="266" width="12.36328125" style="518" customWidth="1"/>
    <col min="267" max="267" width="12.453125" style="518" customWidth="1"/>
    <col min="268" max="512" width="11.453125" style="518"/>
    <col min="513" max="513" width="35.90625" style="518" customWidth="1"/>
    <col min="514" max="519" width="11.453125" style="518"/>
    <col min="520" max="520" width="13.6328125" style="518" customWidth="1"/>
    <col min="521" max="521" width="16.36328125" style="518" customWidth="1"/>
    <col min="522" max="522" width="12.36328125" style="518" customWidth="1"/>
    <col min="523" max="523" width="12.453125" style="518" customWidth="1"/>
    <col min="524" max="768" width="11.453125" style="518"/>
    <col min="769" max="769" width="35.90625" style="518" customWidth="1"/>
    <col min="770" max="775" width="11.453125" style="518"/>
    <col min="776" max="776" width="13.6328125" style="518" customWidth="1"/>
    <col min="777" max="777" width="16.36328125" style="518" customWidth="1"/>
    <col min="778" max="778" width="12.36328125" style="518" customWidth="1"/>
    <col min="779" max="779" width="12.453125" style="518" customWidth="1"/>
    <col min="780" max="1024" width="11.453125" style="518"/>
    <col min="1025" max="1025" width="35.90625" style="518" customWidth="1"/>
    <col min="1026" max="1031" width="11.453125" style="518"/>
    <col min="1032" max="1032" width="13.6328125" style="518" customWidth="1"/>
    <col min="1033" max="1033" width="16.36328125" style="518" customWidth="1"/>
    <col min="1034" max="1034" width="12.36328125" style="518" customWidth="1"/>
    <col min="1035" max="1035" width="12.453125" style="518" customWidth="1"/>
    <col min="1036" max="1280" width="11.453125" style="518"/>
    <col min="1281" max="1281" width="35.90625" style="518" customWidth="1"/>
    <col min="1282" max="1287" width="11.453125" style="518"/>
    <col min="1288" max="1288" width="13.6328125" style="518" customWidth="1"/>
    <col min="1289" max="1289" width="16.36328125" style="518" customWidth="1"/>
    <col min="1290" max="1290" width="12.36328125" style="518" customWidth="1"/>
    <col min="1291" max="1291" width="12.453125" style="518" customWidth="1"/>
    <col min="1292" max="1536" width="11.453125" style="518"/>
    <col min="1537" max="1537" width="35.90625" style="518" customWidth="1"/>
    <col min="1538" max="1543" width="11.453125" style="518"/>
    <col min="1544" max="1544" width="13.6328125" style="518" customWidth="1"/>
    <col min="1545" max="1545" width="16.36328125" style="518" customWidth="1"/>
    <col min="1546" max="1546" width="12.36328125" style="518" customWidth="1"/>
    <col min="1547" max="1547" width="12.453125" style="518" customWidth="1"/>
    <col min="1548" max="1792" width="11.453125" style="518"/>
    <col min="1793" max="1793" width="35.90625" style="518" customWidth="1"/>
    <col min="1794" max="1799" width="11.453125" style="518"/>
    <col min="1800" max="1800" width="13.6328125" style="518" customWidth="1"/>
    <col min="1801" max="1801" width="16.36328125" style="518" customWidth="1"/>
    <col min="1802" max="1802" width="12.36328125" style="518" customWidth="1"/>
    <col min="1803" max="1803" width="12.453125" style="518" customWidth="1"/>
    <col min="1804" max="2048" width="11.453125" style="518"/>
    <col min="2049" max="2049" width="35.90625" style="518" customWidth="1"/>
    <col min="2050" max="2055" width="11.453125" style="518"/>
    <col min="2056" max="2056" width="13.6328125" style="518" customWidth="1"/>
    <col min="2057" max="2057" width="16.36328125" style="518" customWidth="1"/>
    <col min="2058" max="2058" width="12.36328125" style="518" customWidth="1"/>
    <col min="2059" max="2059" width="12.453125" style="518" customWidth="1"/>
    <col min="2060" max="2304" width="11.453125" style="518"/>
    <col min="2305" max="2305" width="35.90625" style="518" customWidth="1"/>
    <col min="2306" max="2311" width="11.453125" style="518"/>
    <col min="2312" max="2312" width="13.6328125" style="518" customWidth="1"/>
    <col min="2313" max="2313" width="16.36328125" style="518" customWidth="1"/>
    <col min="2314" max="2314" width="12.36328125" style="518" customWidth="1"/>
    <col min="2315" max="2315" width="12.453125" style="518" customWidth="1"/>
    <col min="2316" max="2560" width="11.453125" style="518"/>
    <col min="2561" max="2561" width="35.90625" style="518" customWidth="1"/>
    <col min="2562" max="2567" width="11.453125" style="518"/>
    <col min="2568" max="2568" width="13.6328125" style="518" customWidth="1"/>
    <col min="2569" max="2569" width="16.36328125" style="518" customWidth="1"/>
    <col min="2570" max="2570" width="12.36328125" style="518" customWidth="1"/>
    <col min="2571" max="2571" width="12.453125" style="518" customWidth="1"/>
    <col min="2572" max="2816" width="11.453125" style="518"/>
    <col min="2817" max="2817" width="35.90625" style="518" customWidth="1"/>
    <col min="2818" max="2823" width="11.453125" style="518"/>
    <col min="2824" max="2824" width="13.6328125" style="518" customWidth="1"/>
    <col min="2825" max="2825" width="16.36328125" style="518" customWidth="1"/>
    <col min="2826" max="2826" width="12.36328125" style="518" customWidth="1"/>
    <col min="2827" max="2827" width="12.453125" style="518" customWidth="1"/>
    <col min="2828" max="3072" width="11.453125" style="518"/>
    <col min="3073" max="3073" width="35.90625" style="518" customWidth="1"/>
    <col min="3074" max="3079" width="11.453125" style="518"/>
    <col min="3080" max="3080" width="13.6328125" style="518" customWidth="1"/>
    <col min="3081" max="3081" width="16.36328125" style="518" customWidth="1"/>
    <col min="3082" max="3082" width="12.36328125" style="518" customWidth="1"/>
    <col min="3083" max="3083" width="12.453125" style="518" customWidth="1"/>
    <col min="3084" max="3328" width="11.453125" style="518"/>
    <col min="3329" max="3329" width="35.90625" style="518" customWidth="1"/>
    <col min="3330" max="3335" width="11.453125" style="518"/>
    <col min="3336" max="3336" width="13.6328125" style="518" customWidth="1"/>
    <col min="3337" max="3337" width="16.36328125" style="518" customWidth="1"/>
    <col min="3338" max="3338" width="12.36328125" style="518" customWidth="1"/>
    <col min="3339" max="3339" width="12.453125" style="518" customWidth="1"/>
    <col min="3340" max="3584" width="11.453125" style="518"/>
    <col min="3585" max="3585" width="35.90625" style="518" customWidth="1"/>
    <col min="3586" max="3591" width="11.453125" style="518"/>
    <col min="3592" max="3592" width="13.6328125" style="518" customWidth="1"/>
    <col min="3593" max="3593" width="16.36328125" style="518" customWidth="1"/>
    <col min="3594" max="3594" width="12.36328125" style="518" customWidth="1"/>
    <col min="3595" max="3595" width="12.453125" style="518" customWidth="1"/>
    <col min="3596" max="3840" width="11.453125" style="518"/>
    <col min="3841" max="3841" width="35.90625" style="518" customWidth="1"/>
    <col min="3842" max="3847" width="11.453125" style="518"/>
    <col min="3848" max="3848" width="13.6328125" style="518" customWidth="1"/>
    <col min="3849" max="3849" width="16.36328125" style="518" customWidth="1"/>
    <col min="3850" max="3850" width="12.36328125" style="518" customWidth="1"/>
    <col min="3851" max="3851" width="12.453125" style="518" customWidth="1"/>
    <col min="3852" max="4096" width="11.453125" style="518"/>
    <col min="4097" max="4097" width="35.90625" style="518" customWidth="1"/>
    <col min="4098" max="4103" width="11.453125" style="518"/>
    <col min="4104" max="4104" width="13.6328125" style="518" customWidth="1"/>
    <col min="4105" max="4105" width="16.36328125" style="518" customWidth="1"/>
    <col min="4106" max="4106" width="12.36328125" style="518" customWidth="1"/>
    <col min="4107" max="4107" width="12.453125" style="518" customWidth="1"/>
    <col min="4108" max="4352" width="11.453125" style="518"/>
    <col min="4353" max="4353" width="35.90625" style="518" customWidth="1"/>
    <col min="4354" max="4359" width="11.453125" style="518"/>
    <col min="4360" max="4360" width="13.6328125" style="518" customWidth="1"/>
    <col min="4361" max="4361" width="16.36328125" style="518" customWidth="1"/>
    <col min="4362" max="4362" width="12.36328125" style="518" customWidth="1"/>
    <col min="4363" max="4363" width="12.453125" style="518" customWidth="1"/>
    <col min="4364" max="4608" width="11.453125" style="518"/>
    <col min="4609" max="4609" width="35.90625" style="518" customWidth="1"/>
    <col min="4610" max="4615" width="11.453125" style="518"/>
    <col min="4616" max="4616" width="13.6328125" style="518" customWidth="1"/>
    <col min="4617" max="4617" width="16.36328125" style="518" customWidth="1"/>
    <col min="4618" max="4618" width="12.36328125" style="518" customWidth="1"/>
    <col min="4619" max="4619" width="12.453125" style="518" customWidth="1"/>
    <col min="4620" max="4864" width="11.453125" style="518"/>
    <col min="4865" max="4865" width="35.90625" style="518" customWidth="1"/>
    <col min="4866" max="4871" width="11.453125" style="518"/>
    <col min="4872" max="4872" width="13.6328125" style="518" customWidth="1"/>
    <col min="4873" max="4873" width="16.36328125" style="518" customWidth="1"/>
    <col min="4874" max="4874" width="12.36328125" style="518" customWidth="1"/>
    <col min="4875" max="4875" width="12.453125" style="518" customWidth="1"/>
    <col min="4876" max="5120" width="11.453125" style="518"/>
    <col min="5121" max="5121" width="35.90625" style="518" customWidth="1"/>
    <col min="5122" max="5127" width="11.453125" style="518"/>
    <col min="5128" max="5128" width="13.6328125" style="518" customWidth="1"/>
    <col min="5129" max="5129" width="16.36328125" style="518" customWidth="1"/>
    <col min="5130" max="5130" width="12.36328125" style="518" customWidth="1"/>
    <col min="5131" max="5131" width="12.453125" style="518" customWidth="1"/>
    <col min="5132" max="5376" width="11.453125" style="518"/>
    <col min="5377" max="5377" width="35.90625" style="518" customWidth="1"/>
    <col min="5378" max="5383" width="11.453125" style="518"/>
    <col min="5384" max="5384" width="13.6328125" style="518" customWidth="1"/>
    <col min="5385" max="5385" width="16.36328125" style="518" customWidth="1"/>
    <col min="5386" max="5386" width="12.36328125" style="518" customWidth="1"/>
    <col min="5387" max="5387" width="12.453125" style="518" customWidth="1"/>
    <col min="5388" max="5632" width="11.453125" style="518"/>
    <col min="5633" max="5633" width="35.90625" style="518" customWidth="1"/>
    <col min="5634" max="5639" width="11.453125" style="518"/>
    <col min="5640" max="5640" width="13.6328125" style="518" customWidth="1"/>
    <col min="5641" max="5641" width="16.36328125" style="518" customWidth="1"/>
    <col min="5642" max="5642" width="12.36328125" style="518" customWidth="1"/>
    <col min="5643" max="5643" width="12.453125" style="518" customWidth="1"/>
    <col min="5644" max="5888" width="11.453125" style="518"/>
    <col min="5889" max="5889" width="35.90625" style="518" customWidth="1"/>
    <col min="5890" max="5895" width="11.453125" style="518"/>
    <col min="5896" max="5896" width="13.6328125" style="518" customWidth="1"/>
    <col min="5897" max="5897" width="16.36328125" style="518" customWidth="1"/>
    <col min="5898" max="5898" width="12.36328125" style="518" customWidth="1"/>
    <col min="5899" max="5899" width="12.453125" style="518" customWidth="1"/>
    <col min="5900" max="6144" width="11.453125" style="518"/>
    <col min="6145" max="6145" width="35.90625" style="518" customWidth="1"/>
    <col min="6146" max="6151" width="11.453125" style="518"/>
    <col min="6152" max="6152" width="13.6328125" style="518" customWidth="1"/>
    <col min="6153" max="6153" width="16.36328125" style="518" customWidth="1"/>
    <col min="6154" max="6154" width="12.36328125" style="518" customWidth="1"/>
    <col min="6155" max="6155" width="12.453125" style="518" customWidth="1"/>
    <col min="6156" max="6400" width="11.453125" style="518"/>
    <col min="6401" max="6401" width="35.90625" style="518" customWidth="1"/>
    <col min="6402" max="6407" width="11.453125" style="518"/>
    <col min="6408" max="6408" width="13.6328125" style="518" customWidth="1"/>
    <col min="6409" max="6409" width="16.36328125" style="518" customWidth="1"/>
    <col min="6410" max="6410" width="12.36328125" style="518" customWidth="1"/>
    <col min="6411" max="6411" width="12.453125" style="518" customWidth="1"/>
    <col min="6412" max="6656" width="11.453125" style="518"/>
    <col min="6657" max="6657" width="35.90625" style="518" customWidth="1"/>
    <col min="6658" max="6663" width="11.453125" style="518"/>
    <col min="6664" max="6664" width="13.6328125" style="518" customWidth="1"/>
    <col min="6665" max="6665" width="16.36328125" style="518" customWidth="1"/>
    <col min="6666" max="6666" width="12.36328125" style="518" customWidth="1"/>
    <col min="6667" max="6667" width="12.453125" style="518" customWidth="1"/>
    <col min="6668" max="6912" width="11.453125" style="518"/>
    <col min="6913" max="6913" width="35.90625" style="518" customWidth="1"/>
    <col min="6914" max="6919" width="11.453125" style="518"/>
    <col min="6920" max="6920" width="13.6328125" style="518" customWidth="1"/>
    <col min="6921" max="6921" width="16.36328125" style="518" customWidth="1"/>
    <col min="6922" max="6922" width="12.36328125" style="518" customWidth="1"/>
    <col min="6923" max="6923" width="12.453125" style="518" customWidth="1"/>
    <col min="6924" max="7168" width="11.453125" style="518"/>
    <col min="7169" max="7169" width="35.90625" style="518" customWidth="1"/>
    <col min="7170" max="7175" width="11.453125" style="518"/>
    <col min="7176" max="7176" width="13.6328125" style="518" customWidth="1"/>
    <col min="7177" max="7177" width="16.36328125" style="518" customWidth="1"/>
    <col min="7178" max="7178" width="12.36328125" style="518" customWidth="1"/>
    <col min="7179" max="7179" width="12.453125" style="518" customWidth="1"/>
    <col min="7180" max="7424" width="11.453125" style="518"/>
    <col min="7425" max="7425" width="35.90625" style="518" customWidth="1"/>
    <col min="7426" max="7431" width="11.453125" style="518"/>
    <col min="7432" max="7432" width="13.6328125" style="518" customWidth="1"/>
    <col min="7433" max="7433" width="16.36328125" style="518" customWidth="1"/>
    <col min="7434" max="7434" width="12.36328125" style="518" customWidth="1"/>
    <col min="7435" max="7435" width="12.453125" style="518" customWidth="1"/>
    <col min="7436" max="7680" width="11.453125" style="518"/>
    <col min="7681" max="7681" width="35.90625" style="518" customWidth="1"/>
    <col min="7682" max="7687" width="11.453125" style="518"/>
    <col min="7688" max="7688" width="13.6328125" style="518" customWidth="1"/>
    <col min="7689" max="7689" width="16.36328125" style="518" customWidth="1"/>
    <col min="7690" max="7690" width="12.36328125" style="518" customWidth="1"/>
    <col min="7691" max="7691" width="12.453125" style="518" customWidth="1"/>
    <col min="7692" max="7936" width="11.453125" style="518"/>
    <col min="7937" max="7937" width="35.90625" style="518" customWidth="1"/>
    <col min="7938" max="7943" width="11.453125" style="518"/>
    <col min="7944" max="7944" width="13.6328125" style="518" customWidth="1"/>
    <col min="7945" max="7945" width="16.36328125" style="518" customWidth="1"/>
    <col min="7946" max="7946" width="12.36328125" style="518" customWidth="1"/>
    <col min="7947" max="7947" width="12.453125" style="518" customWidth="1"/>
    <col min="7948" max="8192" width="11.453125" style="518"/>
    <col min="8193" max="8193" width="35.90625" style="518" customWidth="1"/>
    <col min="8194" max="8199" width="11.453125" style="518"/>
    <col min="8200" max="8200" width="13.6328125" style="518" customWidth="1"/>
    <col min="8201" max="8201" width="16.36328125" style="518" customWidth="1"/>
    <col min="8202" max="8202" width="12.36328125" style="518" customWidth="1"/>
    <col min="8203" max="8203" width="12.453125" style="518" customWidth="1"/>
    <col min="8204" max="8448" width="11.453125" style="518"/>
    <col min="8449" max="8449" width="35.90625" style="518" customWidth="1"/>
    <col min="8450" max="8455" width="11.453125" style="518"/>
    <col min="8456" max="8456" width="13.6328125" style="518" customWidth="1"/>
    <col min="8457" max="8457" width="16.36328125" style="518" customWidth="1"/>
    <col min="8458" max="8458" width="12.36328125" style="518" customWidth="1"/>
    <col min="8459" max="8459" width="12.453125" style="518" customWidth="1"/>
    <col min="8460" max="8704" width="11.453125" style="518"/>
    <col min="8705" max="8705" width="35.90625" style="518" customWidth="1"/>
    <col min="8706" max="8711" width="11.453125" style="518"/>
    <col min="8712" max="8712" width="13.6328125" style="518" customWidth="1"/>
    <col min="8713" max="8713" width="16.36328125" style="518" customWidth="1"/>
    <col min="8714" max="8714" width="12.36328125" style="518" customWidth="1"/>
    <col min="8715" max="8715" width="12.453125" style="518" customWidth="1"/>
    <col min="8716" max="8960" width="11.453125" style="518"/>
    <col min="8961" max="8961" width="35.90625" style="518" customWidth="1"/>
    <col min="8962" max="8967" width="11.453125" style="518"/>
    <col min="8968" max="8968" width="13.6328125" style="518" customWidth="1"/>
    <col min="8969" max="8969" width="16.36328125" style="518" customWidth="1"/>
    <col min="8970" max="8970" width="12.36328125" style="518" customWidth="1"/>
    <col min="8971" max="8971" width="12.453125" style="518" customWidth="1"/>
    <col min="8972" max="9216" width="11.453125" style="518"/>
    <col min="9217" max="9217" width="35.90625" style="518" customWidth="1"/>
    <col min="9218" max="9223" width="11.453125" style="518"/>
    <col min="9224" max="9224" width="13.6328125" style="518" customWidth="1"/>
    <col min="9225" max="9225" width="16.36328125" style="518" customWidth="1"/>
    <col min="9226" max="9226" width="12.36328125" style="518" customWidth="1"/>
    <col min="9227" max="9227" width="12.453125" style="518" customWidth="1"/>
    <col min="9228" max="9472" width="11.453125" style="518"/>
    <col min="9473" max="9473" width="35.90625" style="518" customWidth="1"/>
    <col min="9474" max="9479" width="11.453125" style="518"/>
    <col min="9480" max="9480" width="13.6328125" style="518" customWidth="1"/>
    <col min="9481" max="9481" width="16.36328125" style="518" customWidth="1"/>
    <col min="9482" max="9482" width="12.36328125" style="518" customWidth="1"/>
    <col min="9483" max="9483" width="12.453125" style="518" customWidth="1"/>
    <col min="9484" max="9728" width="11.453125" style="518"/>
    <col min="9729" max="9729" width="35.90625" style="518" customWidth="1"/>
    <col min="9730" max="9735" width="11.453125" style="518"/>
    <col min="9736" max="9736" width="13.6328125" style="518" customWidth="1"/>
    <col min="9737" max="9737" width="16.36328125" style="518" customWidth="1"/>
    <col min="9738" max="9738" width="12.36328125" style="518" customWidth="1"/>
    <col min="9739" max="9739" width="12.453125" style="518" customWidth="1"/>
    <col min="9740" max="9984" width="11.453125" style="518"/>
    <col min="9985" max="9985" width="35.90625" style="518" customWidth="1"/>
    <col min="9986" max="9991" width="11.453125" style="518"/>
    <col min="9992" max="9992" width="13.6328125" style="518" customWidth="1"/>
    <col min="9993" max="9993" width="16.36328125" style="518" customWidth="1"/>
    <col min="9994" max="9994" width="12.36328125" style="518" customWidth="1"/>
    <col min="9995" max="9995" width="12.453125" style="518" customWidth="1"/>
    <col min="9996" max="10240" width="11.453125" style="518"/>
    <col min="10241" max="10241" width="35.90625" style="518" customWidth="1"/>
    <col min="10242" max="10247" width="11.453125" style="518"/>
    <col min="10248" max="10248" width="13.6328125" style="518" customWidth="1"/>
    <col min="10249" max="10249" width="16.36328125" style="518" customWidth="1"/>
    <col min="10250" max="10250" width="12.36328125" style="518" customWidth="1"/>
    <col min="10251" max="10251" width="12.453125" style="518" customWidth="1"/>
    <col min="10252" max="10496" width="11.453125" style="518"/>
    <col min="10497" max="10497" width="35.90625" style="518" customWidth="1"/>
    <col min="10498" max="10503" width="11.453125" style="518"/>
    <col min="10504" max="10504" width="13.6328125" style="518" customWidth="1"/>
    <col min="10505" max="10505" width="16.36328125" style="518" customWidth="1"/>
    <col min="10506" max="10506" width="12.36328125" style="518" customWidth="1"/>
    <col min="10507" max="10507" width="12.453125" style="518" customWidth="1"/>
    <col min="10508" max="10752" width="11.453125" style="518"/>
    <col min="10753" max="10753" width="35.90625" style="518" customWidth="1"/>
    <col min="10754" max="10759" width="11.453125" style="518"/>
    <col min="10760" max="10760" width="13.6328125" style="518" customWidth="1"/>
    <col min="10761" max="10761" width="16.36328125" style="518" customWidth="1"/>
    <col min="10762" max="10762" width="12.36328125" style="518" customWidth="1"/>
    <col min="10763" max="10763" width="12.453125" style="518" customWidth="1"/>
    <col min="10764" max="11008" width="11.453125" style="518"/>
    <col min="11009" max="11009" width="35.90625" style="518" customWidth="1"/>
    <col min="11010" max="11015" width="11.453125" style="518"/>
    <col min="11016" max="11016" width="13.6328125" style="518" customWidth="1"/>
    <col min="11017" max="11017" width="16.36328125" style="518" customWidth="1"/>
    <col min="11018" max="11018" width="12.36328125" style="518" customWidth="1"/>
    <col min="11019" max="11019" width="12.453125" style="518" customWidth="1"/>
    <col min="11020" max="11264" width="11.453125" style="518"/>
    <col min="11265" max="11265" width="35.90625" style="518" customWidth="1"/>
    <col min="11266" max="11271" width="11.453125" style="518"/>
    <col min="11272" max="11272" width="13.6328125" style="518" customWidth="1"/>
    <col min="11273" max="11273" width="16.36328125" style="518" customWidth="1"/>
    <col min="11274" max="11274" width="12.36328125" style="518" customWidth="1"/>
    <col min="11275" max="11275" width="12.453125" style="518" customWidth="1"/>
    <col min="11276" max="11520" width="11.453125" style="518"/>
    <col min="11521" max="11521" width="35.90625" style="518" customWidth="1"/>
    <col min="11522" max="11527" width="11.453125" style="518"/>
    <col min="11528" max="11528" width="13.6328125" style="518" customWidth="1"/>
    <col min="11529" max="11529" width="16.36328125" style="518" customWidth="1"/>
    <col min="11530" max="11530" width="12.36328125" style="518" customWidth="1"/>
    <col min="11531" max="11531" width="12.453125" style="518" customWidth="1"/>
    <col min="11532" max="11776" width="11.453125" style="518"/>
    <col min="11777" max="11777" width="35.90625" style="518" customWidth="1"/>
    <col min="11778" max="11783" width="11.453125" style="518"/>
    <col min="11784" max="11784" width="13.6328125" style="518" customWidth="1"/>
    <col min="11785" max="11785" width="16.36328125" style="518" customWidth="1"/>
    <col min="11786" max="11786" width="12.36328125" style="518" customWidth="1"/>
    <col min="11787" max="11787" width="12.453125" style="518" customWidth="1"/>
    <col min="11788" max="12032" width="11.453125" style="518"/>
    <col min="12033" max="12033" width="35.90625" style="518" customWidth="1"/>
    <col min="12034" max="12039" width="11.453125" style="518"/>
    <col min="12040" max="12040" width="13.6328125" style="518" customWidth="1"/>
    <col min="12041" max="12041" width="16.36328125" style="518" customWidth="1"/>
    <col min="12042" max="12042" width="12.36328125" style="518" customWidth="1"/>
    <col min="12043" max="12043" width="12.453125" style="518" customWidth="1"/>
    <col min="12044" max="12288" width="11.453125" style="518"/>
    <col min="12289" max="12289" width="35.90625" style="518" customWidth="1"/>
    <col min="12290" max="12295" width="11.453125" style="518"/>
    <col min="12296" max="12296" width="13.6328125" style="518" customWidth="1"/>
    <col min="12297" max="12297" width="16.36328125" style="518" customWidth="1"/>
    <col min="12298" max="12298" width="12.36328125" style="518" customWidth="1"/>
    <col min="12299" max="12299" width="12.453125" style="518" customWidth="1"/>
    <col min="12300" max="12544" width="11.453125" style="518"/>
    <col min="12545" max="12545" width="35.90625" style="518" customWidth="1"/>
    <col min="12546" max="12551" width="11.453125" style="518"/>
    <col min="12552" max="12552" width="13.6328125" style="518" customWidth="1"/>
    <col min="12553" max="12553" width="16.36328125" style="518" customWidth="1"/>
    <col min="12554" max="12554" width="12.36328125" style="518" customWidth="1"/>
    <col min="12555" max="12555" width="12.453125" style="518" customWidth="1"/>
    <col min="12556" max="12800" width="11.453125" style="518"/>
    <col min="12801" max="12801" width="35.90625" style="518" customWidth="1"/>
    <col min="12802" max="12807" width="11.453125" style="518"/>
    <col min="12808" max="12808" width="13.6328125" style="518" customWidth="1"/>
    <col min="12809" max="12809" width="16.36328125" style="518" customWidth="1"/>
    <col min="12810" max="12810" width="12.36328125" style="518" customWidth="1"/>
    <col min="12811" max="12811" width="12.453125" style="518" customWidth="1"/>
    <col min="12812" max="13056" width="11.453125" style="518"/>
    <col min="13057" max="13057" width="35.90625" style="518" customWidth="1"/>
    <col min="13058" max="13063" width="11.453125" style="518"/>
    <col min="13064" max="13064" width="13.6328125" style="518" customWidth="1"/>
    <col min="13065" max="13065" width="16.36328125" style="518" customWidth="1"/>
    <col min="13066" max="13066" width="12.36328125" style="518" customWidth="1"/>
    <col min="13067" max="13067" width="12.453125" style="518" customWidth="1"/>
    <col min="13068" max="13312" width="11.453125" style="518"/>
    <col min="13313" max="13313" width="35.90625" style="518" customWidth="1"/>
    <col min="13314" max="13319" width="11.453125" style="518"/>
    <col min="13320" max="13320" width="13.6328125" style="518" customWidth="1"/>
    <col min="13321" max="13321" width="16.36328125" style="518" customWidth="1"/>
    <col min="13322" max="13322" width="12.36328125" style="518" customWidth="1"/>
    <col min="13323" max="13323" width="12.453125" style="518" customWidth="1"/>
    <col min="13324" max="13568" width="11.453125" style="518"/>
    <col min="13569" max="13569" width="35.90625" style="518" customWidth="1"/>
    <col min="13570" max="13575" width="11.453125" style="518"/>
    <col min="13576" max="13576" width="13.6328125" style="518" customWidth="1"/>
    <col min="13577" max="13577" width="16.36328125" style="518" customWidth="1"/>
    <col min="13578" max="13578" width="12.36328125" style="518" customWidth="1"/>
    <col min="13579" max="13579" width="12.453125" style="518" customWidth="1"/>
    <col min="13580" max="13824" width="11.453125" style="518"/>
    <col min="13825" max="13825" width="35.90625" style="518" customWidth="1"/>
    <col min="13826" max="13831" width="11.453125" style="518"/>
    <col min="13832" max="13832" width="13.6328125" style="518" customWidth="1"/>
    <col min="13833" max="13833" width="16.36328125" style="518" customWidth="1"/>
    <col min="13834" max="13834" width="12.36328125" style="518" customWidth="1"/>
    <col min="13835" max="13835" width="12.453125" style="518" customWidth="1"/>
    <col min="13836" max="14080" width="11.453125" style="518"/>
    <col min="14081" max="14081" width="35.90625" style="518" customWidth="1"/>
    <col min="14082" max="14087" width="11.453125" style="518"/>
    <col min="14088" max="14088" width="13.6328125" style="518" customWidth="1"/>
    <col min="14089" max="14089" width="16.36328125" style="518" customWidth="1"/>
    <col min="14090" max="14090" width="12.36328125" style="518" customWidth="1"/>
    <col min="14091" max="14091" width="12.453125" style="518" customWidth="1"/>
    <col min="14092" max="14336" width="11.453125" style="518"/>
    <col min="14337" max="14337" width="35.90625" style="518" customWidth="1"/>
    <col min="14338" max="14343" width="11.453125" style="518"/>
    <col min="14344" max="14344" width="13.6328125" style="518" customWidth="1"/>
    <col min="14345" max="14345" width="16.36328125" style="518" customWidth="1"/>
    <col min="14346" max="14346" width="12.36328125" style="518" customWidth="1"/>
    <col min="14347" max="14347" width="12.453125" style="518" customWidth="1"/>
    <col min="14348" max="14592" width="11.453125" style="518"/>
    <col min="14593" max="14593" width="35.90625" style="518" customWidth="1"/>
    <col min="14594" max="14599" width="11.453125" style="518"/>
    <col min="14600" max="14600" width="13.6328125" style="518" customWidth="1"/>
    <col min="14601" max="14601" width="16.36328125" style="518" customWidth="1"/>
    <col min="14602" max="14602" width="12.36328125" style="518" customWidth="1"/>
    <col min="14603" max="14603" width="12.453125" style="518" customWidth="1"/>
    <col min="14604" max="14848" width="11.453125" style="518"/>
    <col min="14849" max="14849" width="35.90625" style="518" customWidth="1"/>
    <col min="14850" max="14855" width="11.453125" style="518"/>
    <col min="14856" max="14856" width="13.6328125" style="518" customWidth="1"/>
    <col min="14857" max="14857" width="16.36328125" style="518" customWidth="1"/>
    <col min="14858" max="14858" width="12.36328125" style="518" customWidth="1"/>
    <col min="14859" max="14859" width="12.453125" style="518" customWidth="1"/>
    <col min="14860" max="15104" width="11.453125" style="518"/>
    <col min="15105" max="15105" width="35.90625" style="518" customWidth="1"/>
    <col min="15106" max="15111" width="11.453125" style="518"/>
    <col min="15112" max="15112" width="13.6328125" style="518" customWidth="1"/>
    <col min="15113" max="15113" width="16.36328125" style="518" customWidth="1"/>
    <col min="15114" max="15114" width="12.36328125" style="518" customWidth="1"/>
    <col min="15115" max="15115" width="12.453125" style="518" customWidth="1"/>
    <col min="15116" max="15360" width="11.453125" style="518"/>
    <col min="15361" max="15361" width="35.90625" style="518" customWidth="1"/>
    <col min="15362" max="15367" width="11.453125" style="518"/>
    <col min="15368" max="15368" width="13.6328125" style="518" customWidth="1"/>
    <col min="15369" max="15369" width="16.36328125" style="518" customWidth="1"/>
    <col min="15370" max="15370" width="12.36328125" style="518" customWidth="1"/>
    <col min="15371" max="15371" width="12.453125" style="518" customWidth="1"/>
    <col min="15372" max="15616" width="11.453125" style="518"/>
    <col min="15617" max="15617" width="35.90625" style="518" customWidth="1"/>
    <col min="15618" max="15623" width="11.453125" style="518"/>
    <col min="15624" max="15624" width="13.6328125" style="518" customWidth="1"/>
    <col min="15625" max="15625" width="16.36328125" style="518" customWidth="1"/>
    <col min="15626" max="15626" width="12.36328125" style="518" customWidth="1"/>
    <col min="15627" max="15627" width="12.453125" style="518" customWidth="1"/>
    <col min="15628" max="15872" width="11.453125" style="518"/>
    <col min="15873" max="15873" width="35.90625" style="518" customWidth="1"/>
    <col min="15874" max="15879" width="11.453125" style="518"/>
    <col min="15880" max="15880" width="13.6328125" style="518" customWidth="1"/>
    <col min="15881" max="15881" width="16.36328125" style="518" customWidth="1"/>
    <col min="15882" max="15882" width="12.36328125" style="518" customWidth="1"/>
    <col min="15883" max="15883" width="12.453125" style="518" customWidth="1"/>
    <col min="15884" max="16128" width="11.453125" style="518"/>
    <col min="16129" max="16129" width="35.90625" style="518" customWidth="1"/>
    <col min="16130" max="16135" width="11.453125" style="518"/>
    <col min="16136" max="16136" width="13.6328125" style="518" customWidth="1"/>
    <col min="16137" max="16137" width="16.36328125" style="518" customWidth="1"/>
    <col min="16138" max="16138" width="12.36328125" style="518" customWidth="1"/>
    <col min="16139" max="16139" width="12.453125" style="518" customWidth="1"/>
    <col min="16140" max="16384" width="11.453125" style="518"/>
  </cols>
  <sheetData>
    <row r="1" spans="1:12" s="582" customFormat="1" ht="14" x14ac:dyDescent="0.3"/>
    <row r="2" spans="1:12" s="582" customFormat="1" ht="14" x14ac:dyDescent="0.3">
      <c r="A2" s="583" t="s">
        <v>436</v>
      </c>
      <c r="B2" s="583"/>
      <c r="C2" s="584"/>
      <c r="D2" s="584"/>
      <c r="E2" s="584"/>
      <c r="F2" s="584"/>
      <c r="G2" s="584"/>
      <c r="H2" s="584"/>
      <c r="I2" s="584"/>
      <c r="J2" s="584"/>
      <c r="K2" s="515"/>
    </row>
    <row r="3" spans="1:12" s="582" customFormat="1" ht="14" x14ac:dyDescent="0.3">
      <c r="A3" s="585"/>
      <c r="B3" s="585"/>
      <c r="C3" s="586"/>
      <c r="D3" s="586"/>
      <c r="E3" s="586"/>
      <c r="F3" s="586"/>
      <c r="G3" s="586"/>
      <c r="J3" s="586"/>
      <c r="K3" s="524"/>
    </row>
    <row r="4" spans="1:12" s="582" customFormat="1" ht="69.75" customHeight="1" x14ac:dyDescent="0.3">
      <c r="A4" s="587"/>
      <c r="B4" s="588"/>
      <c r="C4" s="589" t="s">
        <v>175</v>
      </c>
      <c r="D4" s="589" t="s">
        <v>176</v>
      </c>
      <c r="E4" s="589" t="s">
        <v>177</v>
      </c>
      <c r="F4" s="589" t="s">
        <v>178</v>
      </c>
      <c r="G4" s="589" t="s">
        <v>179</v>
      </c>
      <c r="H4" s="590" t="s">
        <v>645</v>
      </c>
      <c r="I4" s="590" t="s">
        <v>646</v>
      </c>
      <c r="J4" s="589" t="s">
        <v>647</v>
      </c>
      <c r="K4" s="589" t="s">
        <v>648</v>
      </c>
    </row>
    <row r="5" spans="1:12" s="582" customFormat="1" ht="14" x14ac:dyDescent="0.3">
      <c r="A5" s="588"/>
      <c r="B5" s="588"/>
      <c r="C5" s="591"/>
      <c r="D5" s="591"/>
      <c r="E5" s="591"/>
      <c r="F5" s="591"/>
      <c r="G5" s="591"/>
      <c r="H5" s="592"/>
      <c r="I5" s="592"/>
      <c r="J5" s="591"/>
      <c r="K5" s="591"/>
    </row>
    <row r="6" spans="1:12" s="582" customFormat="1" ht="14" x14ac:dyDescent="0.3">
      <c r="A6" s="593" t="s">
        <v>649</v>
      </c>
      <c r="B6" s="588"/>
      <c r="C6" s="591"/>
      <c r="D6" s="591"/>
      <c r="E6" s="591"/>
      <c r="F6" s="591"/>
      <c r="G6" s="591"/>
      <c r="H6" s="592"/>
      <c r="I6" s="592"/>
      <c r="J6" s="591"/>
      <c r="K6" s="591"/>
    </row>
    <row r="7" spans="1:12" s="582" customFormat="1" ht="14" x14ac:dyDescent="0.3">
      <c r="A7" s="594" t="s">
        <v>650</v>
      </c>
      <c r="B7" s="588"/>
      <c r="C7" s="691" t="s">
        <v>651</v>
      </c>
      <c r="D7" s="689">
        <v>37487</v>
      </c>
      <c r="E7" s="690">
        <v>40000</v>
      </c>
      <c r="F7" s="596">
        <v>0.04</v>
      </c>
      <c r="G7" s="596">
        <v>0.04</v>
      </c>
      <c r="H7" s="597">
        <v>1831</v>
      </c>
      <c r="I7" s="597">
        <v>46066</v>
      </c>
      <c r="J7" s="597">
        <v>40</v>
      </c>
      <c r="K7" s="692">
        <v>40</v>
      </c>
      <c r="L7" s="466" t="s">
        <v>881</v>
      </c>
    </row>
    <row r="8" spans="1:12" s="582" customFormat="1" ht="14" x14ac:dyDescent="0.3">
      <c r="A8" s="594" t="s">
        <v>652</v>
      </c>
      <c r="B8" s="588"/>
      <c r="C8" s="691" t="s">
        <v>651</v>
      </c>
      <c r="D8" s="689">
        <v>37274</v>
      </c>
      <c r="E8" s="690">
        <v>500</v>
      </c>
      <c r="F8" s="596">
        <v>1.6999999999999999E-3</v>
      </c>
      <c r="G8" s="596">
        <v>1.6999999999999999E-3</v>
      </c>
      <c r="H8" s="597">
        <v>-332</v>
      </c>
      <c r="I8" s="597">
        <v>100</v>
      </c>
      <c r="J8" s="597">
        <v>50</v>
      </c>
      <c r="K8" s="692">
        <v>50</v>
      </c>
      <c r="L8" s="466" t="s">
        <v>881</v>
      </c>
    </row>
    <row r="9" spans="1:12" s="582" customFormat="1" ht="14" x14ac:dyDescent="0.3">
      <c r="A9" s="594" t="s">
        <v>653</v>
      </c>
      <c r="B9" s="588"/>
      <c r="C9" s="691" t="s">
        <v>654</v>
      </c>
      <c r="D9" s="689">
        <v>36888</v>
      </c>
      <c r="E9" s="690">
        <v>50000</v>
      </c>
      <c r="F9" s="596">
        <v>0.2</v>
      </c>
      <c r="G9" s="596">
        <v>0.2</v>
      </c>
      <c r="H9" s="597">
        <v>259</v>
      </c>
      <c r="I9" s="597">
        <v>1026</v>
      </c>
      <c r="J9" s="597">
        <v>50</v>
      </c>
      <c r="K9" s="692">
        <v>50</v>
      </c>
      <c r="L9" s="466" t="s">
        <v>881</v>
      </c>
    </row>
    <row r="10" spans="1:12" s="582" customFormat="1" ht="14" x14ac:dyDescent="0.3">
      <c r="A10" s="594" t="s">
        <v>655</v>
      </c>
      <c r="B10" s="588"/>
      <c r="C10" s="691" t="s">
        <v>651</v>
      </c>
      <c r="D10" s="689">
        <v>35929</v>
      </c>
      <c r="E10" s="690">
        <v>280</v>
      </c>
      <c r="F10" s="596">
        <v>5.0000000000000001E-4</v>
      </c>
      <c r="G10" s="596">
        <v>5.0000000000000001E-4</v>
      </c>
      <c r="H10" s="597">
        <v>8412</v>
      </c>
      <c r="I10" s="597">
        <v>-8853</v>
      </c>
      <c r="J10" s="597">
        <v>28</v>
      </c>
      <c r="K10" s="692">
        <v>28</v>
      </c>
      <c r="L10" s="466" t="s">
        <v>881</v>
      </c>
    </row>
    <row r="11" spans="1:12" s="582" customFormat="1" ht="14" x14ac:dyDescent="0.3">
      <c r="A11" s="598" t="s">
        <v>656</v>
      </c>
      <c r="B11" s="588"/>
      <c r="C11" s="691" t="s">
        <v>651</v>
      </c>
      <c r="D11" s="689">
        <v>37916</v>
      </c>
      <c r="E11" s="690">
        <v>6100000</v>
      </c>
      <c r="F11" s="596">
        <v>0.85</v>
      </c>
      <c r="G11" s="596">
        <v>0.85</v>
      </c>
      <c r="H11" s="597">
        <v>3587</v>
      </c>
      <c r="I11" s="597">
        <v>24981</v>
      </c>
      <c r="J11" s="597">
        <v>0</v>
      </c>
      <c r="K11" s="692">
        <v>7000</v>
      </c>
      <c r="L11" s="466" t="s">
        <v>881</v>
      </c>
    </row>
    <row r="12" spans="1:12" s="582" customFormat="1" ht="14" x14ac:dyDescent="0.3">
      <c r="A12" s="598" t="s">
        <v>657</v>
      </c>
      <c r="B12" s="588"/>
      <c r="C12" s="691" t="s">
        <v>651</v>
      </c>
      <c r="D12" s="689">
        <v>38531</v>
      </c>
      <c r="E12" s="690">
        <v>398</v>
      </c>
      <c r="F12" s="596">
        <v>0.995</v>
      </c>
      <c r="G12" s="596">
        <v>0.995</v>
      </c>
      <c r="H12" s="597">
        <v>3404</v>
      </c>
      <c r="I12" s="597">
        <v>48257</v>
      </c>
      <c r="J12" s="597">
        <v>0</v>
      </c>
      <c r="K12" s="692">
        <v>48059</v>
      </c>
      <c r="L12" s="466" t="s">
        <v>881</v>
      </c>
    </row>
    <row r="13" spans="1:12" s="582" customFormat="1" ht="14" x14ac:dyDescent="0.3">
      <c r="A13" s="598" t="s">
        <v>658</v>
      </c>
      <c r="B13" s="588"/>
      <c r="C13" s="691" t="s">
        <v>651</v>
      </c>
      <c r="D13" s="689">
        <v>37875</v>
      </c>
      <c r="E13" s="690">
        <v>1020</v>
      </c>
      <c r="F13" s="596">
        <v>0.51</v>
      </c>
      <c r="G13" s="596">
        <v>0.51</v>
      </c>
      <c r="H13" s="597">
        <v>518</v>
      </c>
      <c r="I13" s="597">
        <v>3617</v>
      </c>
      <c r="J13" s="597">
        <v>0</v>
      </c>
      <c r="K13" s="692">
        <v>510</v>
      </c>
      <c r="L13" s="466" t="s">
        <v>881</v>
      </c>
    </row>
    <row r="14" spans="1:12" s="582" customFormat="1" ht="14" x14ac:dyDescent="0.3">
      <c r="A14" s="598" t="s">
        <v>659</v>
      </c>
      <c r="B14" s="588"/>
      <c r="C14" s="691" t="s">
        <v>651</v>
      </c>
      <c r="D14" s="689">
        <v>37938</v>
      </c>
      <c r="E14" s="690">
        <v>1000</v>
      </c>
      <c r="F14" s="596">
        <v>1</v>
      </c>
      <c r="G14" s="596">
        <v>1</v>
      </c>
      <c r="H14" s="597">
        <v>1707</v>
      </c>
      <c r="I14" s="597">
        <v>37651</v>
      </c>
      <c r="J14" s="597">
        <v>0</v>
      </c>
      <c r="K14" s="692">
        <v>1000</v>
      </c>
      <c r="L14" s="466" t="s">
        <v>881</v>
      </c>
    </row>
    <row r="15" spans="1:12" s="582" customFormat="1" ht="14" x14ac:dyDescent="0.3">
      <c r="A15" s="594" t="s">
        <v>660</v>
      </c>
      <c r="B15" s="588"/>
      <c r="C15" s="691" t="s">
        <v>651</v>
      </c>
      <c r="D15" s="689">
        <v>38370</v>
      </c>
      <c r="E15" s="690">
        <v>10</v>
      </c>
      <c r="F15" s="596">
        <v>2.1700000000000001E-2</v>
      </c>
      <c r="G15" s="596">
        <v>2.1700000000000001E-2</v>
      </c>
      <c r="H15" s="597">
        <v>-509</v>
      </c>
      <c r="I15" s="597">
        <v>1700</v>
      </c>
      <c r="J15" s="597">
        <v>0</v>
      </c>
      <c r="K15" s="692">
        <v>50</v>
      </c>
      <c r="L15" s="466" t="s">
        <v>881</v>
      </c>
    </row>
    <row r="16" spans="1:12" s="582" customFormat="1" ht="14" x14ac:dyDescent="0.3">
      <c r="A16" s="594" t="s">
        <v>661</v>
      </c>
      <c r="B16" s="588"/>
      <c r="C16" s="691" t="s">
        <v>651</v>
      </c>
      <c r="D16" s="689">
        <v>38849</v>
      </c>
      <c r="E16" s="690">
        <v>1150</v>
      </c>
      <c r="F16" s="596">
        <v>0.16</v>
      </c>
      <c r="G16" s="596">
        <v>0.16</v>
      </c>
      <c r="H16" s="597">
        <v>614</v>
      </c>
      <c r="I16" s="597">
        <v>6435</v>
      </c>
      <c r="J16" s="597">
        <v>0</v>
      </c>
      <c r="K16" s="692">
        <v>640</v>
      </c>
      <c r="L16" s="466" t="s">
        <v>881</v>
      </c>
    </row>
    <row r="17" spans="1:12" s="582" customFormat="1" ht="14" x14ac:dyDescent="0.3">
      <c r="A17" s="594" t="s">
        <v>662</v>
      </c>
      <c r="B17" s="588"/>
      <c r="C17" s="691" t="s">
        <v>663</v>
      </c>
      <c r="D17" s="689">
        <v>39161</v>
      </c>
      <c r="E17" s="690">
        <v>66800</v>
      </c>
      <c r="F17" s="656">
        <v>0.33400000000000002</v>
      </c>
      <c r="G17" s="656">
        <v>0.33400000000000002</v>
      </c>
      <c r="H17" s="597">
        <v>-2472</v>
      </c>
      <c r="I17" s="597">
        <v>3552</v>
      </c>
      <c r="J17" s="597">
        <v>0</v>
      </c>
      <c r="K17" s="692">
        <v>7360</v>
      </c>
      <c r="L17" s="466" t="s">
        <v>881</v>
      </c>
    </row>
    <row r="18" spans="1:12" s="582" customFormat="1" ht="14" x14ac:dyDescent="0.3">
      <c r="A18" s="594" t="s">
        <v>664</v>
      </c>
      <c r="B18" s="588"/>
      <c r="C18" s="691" t="s">
        <v>651</v>
      </c>
      <c r="D18" s="689">
        <v>38961</v>
      </c>
      <c r="E18" s="690">
        <v>3500</v>
      </c>
      <c r="F18" s="596">
        <v>0.35</v>
      </c>
      <c r="G18" s="596">
        <v>0.35</v>
      </c>
      <c r="H18" s="597">
        <v>902</v>
      </c>
      <c r="I18" s="597">
        <v>11114</v>
      </c>
      <c r="J18" s="597">
        <v>0</v>
      </c>
      <c r="K18" s="692">
        <v>3500</v>
      </c>
      <c r="L18" s="466" t="s">
        <v>881</v>
      </c>
    </row>
    <row r="19" spans="1:12" s="582" customFormat="1" ht="14" x14ac:dyDescent="0.3">
      <c r="A19" s="599" t="s">
        <v>665</v>
      </c>
      <c r="B19" s="600"/>
      <c r="C19" s="601"/>
      <c r="D19" s="602"/>
      <c r="E19" s="690">
        <v>6231258</v>
      </c>
      <c r="F19" s="690"/>
      <c r="G19" s="690"/>
      <c r="H19" s="690">
        <v>17921</v>
      </c>
      <c r="I19" s="690">
        <v>175646</v>
      </c>
      <c r="J19" s="690">
        <f>SUM(J7:J18)</f>
        <v>168</v>
      </c>
      <c r="K19" s="595">
        <f>SUM(K7:K18)</f>
        <v>68287</v>
      </c>
    </row>
    <row r="20" spans="1:12" s="582" customFormat="1" ht="14" x14ac:dyDescent="0.3">
      <c r="A20" s="599"/>
      <c r="B20" s="600"/>
      <c r="C20" s="601"/>
      <c r="D20" s="602"/>
      <c r="E20" s="603"/>
      <c r="F20" s="603"/>
      <c r="G20" s="603"/>
      <c r="H20" s="603"/>
      <c r="I20" s="603"/>
      <c r="J20" s="603"/>
      <c r="K20" s="603"/>
    </row>
    <row r="21" spans="1:12" s="582" customFormat="1" ht="14" x14ac:dyDescent="0.3">
      <c r="A21" s="594" t="s">
        <v>666</v>
      </c>
      <c r="B21" s="600"/>
      <c r="C21" s="589" t="s">
        <v>651</v>
      </c>
      <c r="D21" s="602"/>
      <c r="E21" s="603"/>
      <c r="F21" s="603"/>
      <c r="G21" s="603"/>
      <c r="H21" s="603"/>
      <c r="I21" s="603"/>
      <c r="J21" s="690">
        <v>332</v>
      </c>
      <c r="K21" s="595">
        <v>332</v>
      </c>
      <c r="L21" s="466" t="s">
        <v>881</v>
      </c>
    </row>
    <row r="22" spans="1:12" s="582" customFormat="1" ht="14" x14ac:dyDescent="0.3">
      <c r="A22" s="599"/>
      <c r="B22" s="600"/>
      <c r="C22" s="601"/>
      <c r="D22" s="602"/>
      <c r="E22" s="603"/>
      <c r="F22" s="603"/>
      <c r="G22" s="603"/>
      <c r="H22" s="603"/>
      <c r="I22" s="603"/>
      <c r="J22" s="603"/>
      <c r="K22" s="603"/>
    </row>
    <row r="23" spans="1:12" s="582" customFormat="1" ht="14" x14ac:dyDescent="0.3">
      <c r="A23" s="604" t="s">
        <v>512</v>
      </c>
      <c r="B23" s="604"/>
      <c r="C23" s="605"/>
      <c r="D23" s="605"/>
      <c r="E23" s="606"/>
      <c r="F23" s="606"/>
      <c r="G23" s="606"/>
      <c r="H23" s="606">
        <v>17921</v>
      </c>
      <c r="I23" s="606">
        <v>175646</v>
      </c>
      <c r="J23" s="606">
        <f>SUM(J19:J21)</f>
        <v>500</v>
      </c>
      <c r="K23" s="606">
        <f>SUM(K19:K21)</f>
        <v>68619</v>
      </c>
      <c r="L23" s="466" t="s">
        <v>880</v>
      </c>
    </row>
    <row r="24" spans="1:12" s="582" customFormat="1" ht="14" x14ac:dyDescent="0.3"/>
    <row r="25" spans="1:12" x14ac:dyDescent="0.35">
      <c r="A25" s="607"/>
    </row>
    <row r="29" spans="1:12" x14ac:dyDescent="0.35">
      <c r="A29" s="518" t="s">
        <v>667</v>
      </c>
    </row>
  </sheetData>
  <pageMargins left="0.7" right="0.7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Normal="100" workbookViewId="0">
      <selection activeCell="H26" sqref="H26"/>
    </sheetView>
  </sheetViews>
  <sheetFormatPr baseColWidth="10" defaultRowHeight="15" customHeight="1" x14ac:dyDescent="0.25"/>
  <cols>
    <col min="4" max="4" width="13" customWidth="1"/>
  </cols>
  <sheetData>
    <row r="2" spans="1:7" ht="15" customHeight="1" x14ac:dyDescent="0.3">
      <c r="A2" s="17" t="s">
        <v>437</v>
      </c>
      <c r="B2" s="17"/>
      <c r="C2" s="17"/>
      <c r="D2" s="19"/>
      <c r="E2" s="5"/>
      <c r="F2" s="5"/>
    </row>
    <row r="3" spans="1:7" ht="15" customHeight="1" x14ac:dyDescent="0.3">
      <c r="A3" s="120"/>
      <c r="B3" s="120"/>
      <c r="C3" s="120"/>
      <c r="D3" s="135"/>
      <c r="E3" s="6"/>
    </row>
    <row r="4" spans="1:7" ht="15" customHeight="1" x14ac:dyDescent="0.3">
      <c r="A4" s="120"/>
      <c r="B4" s="120"/>
      <c r="C4" s="120"/>
      <c r="D4" s="135"/>
      <c r="E4" s="80">
        <f>Resultatregnskap!C5</f>
        <v>41274</v>
      </c>
      <c r="F4" s="81">
        <f>Resultatregnskap!D5</f>
        <v>40908</v>
      </c>
      <c r="G4" s="464" t="s">
        <v>309</v>
      </c>
    </row>
    <row r="5" spans="1:7" ht="15" customHeight="1" x14ac:dyDescent="0.3">
      <c r="A5" s="120"/>
      <c r="B5" s="120"/>
      <c r="C5" s="120"/>
      <c r="D5" s="135"/>
      <c r="E5" s="6"/>
      <c r="F5" s="6"/>
      <c r="G5" s="417"/>
    </row>
    <row r="6" spans="1:7" ht="15" customHeight="1" x14ac:dyDescent="0.3">
      <c r="A6" s="150" t="s">
        <v>188</v>
      </c>
      <c r="B6" s="120"/>
      <c r="C6" s="120"/>
      <c r="D6" s="135"/>
      <c r="E6" s="6"/>
      <c r="F6" s="6"/>
      <c r="G6" s="465"/>
    </row>
    <row r="7" spans="1:7" ht="15" customHeight="1" x14ac:dyDescent="0.3">
      <c r="A7" s="47" t="s">
        <v>194</v>
      </c>
      <c r="B7" s="24"/>
      <c r="C7" s="24"/>
      <c r="D7" s="25"/>
      <c r="E7" s="136">
        <v>0</v>
      </c>
      <c r="F7" s="137">
        <v>0</v>
      </c>
      <c r="G7" s="464" t="s">
        <v>774</v>
      </c>
    </row>
    <row r="8" spans="1:7" ht="15" customHeight="1" x14ac:dyDescent="0.3">
      <c r="A8" s="138" t="s">
        <v>195</v>
      </c>
      <c r="B8" s="27"/>
      <c r="C8" s="27"/>
      <c r="D8" s="27"/>
      <c r="E8" s="96">
        <v>409</v>
      </c>
      <c r="F8" s="139">
        <v>551</v>
      </c>
      <c r="G8" s="464" t="s">
        <v>775</v>
      </c>
    </row>
    <row r="9" spans="1:7" ht="15" customHeight="1" x14ac:dyDescent="0.3">
      <c r="A9" s="140" t="s">
        <v>180</v>
      </c>
      <c r="B9" s="29"/>
      <c r="C9" s="29"/>
      <c r="D9" s="30"/>
      <c r="E9" s="141">
        <f>SUM(E7:E8)</f>
        <v>409</v>
      </c>
      <c r="F9" s="142">
        <f>SUM(F7:F8)</f>
        <v>551</v>
      </c>
      <c r="G9" s="464" t="s">
        <v>776</v>
      </c>
    </row>
    <row r="10" spans="1:7" ht="15" customHeight="1" x14ac:dyDescent="0.3">
      <c r="A10" s="31"/>
      <c r="B10" s="31"/>
      <c r="C10" s="31"/>
      <c r="D10" s="143"/>
      <c r="E10" s="144"/>
      <c r="F10" s="145"/>
      <c r="G10" s="464"/>
    </row>
    <row r="11" spans="1:7" ht="15" customHeight="1" x14ac:dyDescent="0.3">
      <c r="A11" s="31"/>
      <c r="B11" s="31"/>
      <c r="C11" s="31"/>
      <c r="D11" s="143"/>
      <c r="E11" s="144"/>
      <c r="F11" s="145"/>
      <c r="G11" s="464"/>
    </row>
    <row r="12" spans="1:7" ht="15" customHeight="1" x14ac:dyDescent="0.3">
      <c r="A12" s="151" t="s">
        <v>189</v>
      </c>
      <c r="B12" s="24"/>
      <c r="C12" s="24"/>
      <c r="D12" s="146"/>
      <c r="E12" s="136"/>
      <c r="F12" s="137"/>
      <c r="G12" s="464"/>
    </row>
    <row r="13" spans="1:7" ht="15" customHeight="1" x14ac:dyDescent="0.3">
      <c r="A13" s="152" t="s">
        <v>190</v>
      </c>
      <c r="B13" s="24"/>
      <c r="C13" s="24"/>
      <c r="D13" s="24"/>
      <c r="E13" s="136">
        <v>0</v>
      </c>
      <c r="F13" s="137">
        <v>0</v>
      </c>
      <c r="G13" s="464" t="s">
        <v>777</v>
      </c>
    </row>
    <row r="14" spans="1:7" ht="15" customHeight="1" x14ac:dyDescent="0.3">
      <c r="A14" s="153" t="s">
        <v>191</v>
      </c>
      <c r="B14" s="32"/>
      <c r="C14" s="32"/>
      <c r="D14" s="146"/>
      <c r="E14" s="96">
        <v>0</v>
      </c>
      <c r="F14" s="139">
        <v>0</v>
      </c>
      <c r="G14" s="464" t="s">
        <v>778</v>
      </c>
    </row>
    <row r="15" spans="1:7" ht="15" customHeight="1" x14ac:dyDescent="0.3">
      <c r="A15" s="147" t="s">
        <v>192</v>
      </c>
      <c r="B15" s="148"/>
      <c r="C15" s="148"/>
      <c r="D15" s="149"/>
      <c r="E15" s="141">
        <f>SUM(E13:E14)</f>
        <v>0</v>
      </c>
      <c r="F15" s="142">
        <f>SUM(F13:F14)</f>
        <v>0</v>
      </c>
      <c r="G15" s="464" t="s">
        <v>779</v>
      </c>
    </row>
    <row r="16" spans="1:7" ht="15" customHeight="1" x14ac:dyDescent="0.3">
      <c r="A16" s="6"/>
      <c r="B16" s="6"/>
      <c r="C16" s="6"/>
      <c r="D16" s="6"/>
      <c r="E16" s="88"/>
      <c r="F16" s="89"/>
      <c r="G16" s="464"/>
    </row>
    <row r="17" spans="1:7" ht="15" customHeight="1" x14ac:dyDescent="0.3">
      <c r="A17" s="15" t="s">
        <v>193</v>
      </c>
      <c r="B17" s="16"/>
      <c r="C17" s="16"/>
      <c r="D17" s="16"/>
      <c r="E17" s="94">
        <f>+E9-E15</f>
        <v>409</v>
      </c>
      <c r="F17" s="95">
        <f>+F9-F15</f>
        <v>551</v>
      </c>
      <c r="G17" s="464" t="s">
        <v>780</v>
      </c>
    </row>
    <row r="19" spans="1:7" ht="15" customHeight="1" x14ac:dyDescent="0.35">
      <c r="A19" s="156"/>
    </row>
    <row r="20" spans="1:7" ht="15" customHeight="1" x14ac:dyDescent="0.35">
      <c r="A20" s="156"/>
    </row>
    <row r="21" spans="1:7" ht="15" customHeight="1" x14ac:dyDescent="0.3">
      <c r="A21" s="13"/>
    </row>
    <row r="22" spans="1:7" ht="15" customHeight="1" x14ac:dyDescent="0.3">
      <c r="A22" s="13"/>
    </row>
    <row r="23" spans="1:7" ht="15" customHeight="1" x14ac:dyDescent="0.3">
      <c r="A23" s="13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zoomScaleNormal="100" workbookViewId="0">
      <selection activeCell="I17" sqref="I17"/>
    </sheetView>
  </sheetViews>
  <sheetFormatPr baseColWidth="10" defaultRowHeight="12.5" x14ac:dyDescent="0.25"/>
  <sheetData>
    <row r="2" spans="1:10" ht="14" x14ac:dyDescent="0.3">
      <c r="A2" s="4" t="s">
        <v>441</v>
      </c>
      <c r="B2" s="5"/>
      <c r="C2" s="5"/>
      <c r="D2" s="5"/>
      <c r="E2" s="4"/>
      <c r="F2" s="5"/>
    </row>
    <row r="3" spans="1:10" ht="14" x14ac:dyDescent="0.3">
      <c r="A3" s="6"/>
      <c r="B3" s="6"/>
      <c r="C3" s="6"/>
      <c r="D3" s="6"/>
      <c r="E3" s="3"/>
    </row>
    <row r="4" spans="1:10" ht="14" x14ac:dyDescent="0.3">
      <c r="A4" s="6"/>
      <c r="B4" s="6"/>
      <c r="C4" s="6"/>
      <c r="D4" s="6"/>
      <c r="E4" s="80">
        <f>Resultatregnskap!C5</f>
        <v>41274</v>
      </c>
      <c r="F4" s="81">
        <f>Resultatregnskap!D5</f>
        <v>40908</v>
      </c>
      <c r="G4" s="466" t="s">
        <v>309</v>
      </c>
    </row>
    <row r="5" spans="1:10" ht="14" x14ac:dyDescent="0.3">
      <c r="A5" s="6"/>
      <c r="B5" s="6"/>
      <c r="C5" s="6"/>
      <c r="D5" s="6"/>
      <c r="E5" s="3"/>
      <c r="F5" s="6"/>
      <c r="G5" s="417"/>
    </row>
    <row r="6" spans="1:10" ht="14" x14ac:dyDescent="0.3">
      <c r="A6" s="6" t="s">
        <v>130</v>
      </c>
      <c r="B6" s="6"/>
      <c r="C6" s="6"/>
      <c r="D6" s="6"/>
      <c r="E6" s="608">
        <v>228387</v>
      </c>
      <c r="F6" s="682">
        <v>175475</v>
      </c>
      <c r="G6" s="466" t="s">
        <v>781</v>
      </c>
    </row>
    <row r="7" spans="1:10" ht="14" x14ac:dyDescent="0.3">
      <c r="A7" s="6" t="s">
        <v>142</v>
      </c>
      <c r="B7" s="6"/>
      <c r="C7" s="6"/>
      <c r="D7" s="6"/>
      <c r="E7" s="608">
        <v>-925</v>
      </c>
      <c r="F7" s="682">
        <v>-522</v>
      </c>
      <c r="G7" s="466" t="s">
        <v>782</v>
      </c>
    </row>
    <row r="8" spans="1:10" ht="14" x14ac:dyDescent="0.3">
      <c r="A8" s="15" t="s">
        <v>131</v>
      </c>
      <c r="B8" s="16"/>
      <c r="C8" s="16"/>
      <c r="D8" s="16"/>
      <c r="E8" s="94">
        <f>SUM(E6:E7)</f>
        <v>227462</v>
      </c>
      <c r="F8" s="95">
        <f>SUM(F6:F7)</f>
        <v>174953</v>
      </c>
      <c r="G8" s="466" t="s">
        <v>783</v>
      </c>
    </row>
    <row r="12" spans="1:10" ht="14" x14ac:dyDescent="0.3">
      <c r="A12" s="509" t="s">
        <v>858</v>
      </c>
      <c r="B12" s="305"/>
      <c r="C12" s="305"/>
      <c r="D12" s="305"/>
      <c r="E12" s="305">
        <v>77</v>
      </c>
      <c r="F12" s="305">
        <v>167</v>
      </c>
      <c r="G12" s="305"/>
      <c r="H12" s="305"/>
      <c r="I12" s="305"/>
      <c r="J12" s="508"/>
    </row>
    <row r="13" spans="1:10" x14ac:dyDescent="0.25">
      <c r="A13" s="508"/>
      <c r="B13" s="508"/>
      <c r="C13" s="508"/>
      <c r="D13" s="508"/>
      <c r="E13" s="508"/>
      <c r="F13" s="508"/>
      <c r="G13" s="508"/>
      <c r="H13" s="508"/>
      <c r="I13" s="508"/>
      <c r="J13" s="508"/>
    </row>
    <row r="14" spans="1:10" x14ac:dyDescent="0.25">
      <c r="A14" s="508"/>
      <c r="B14" s="508"/>
      <c r="C14" s="508"/>
      <c r="D14" s="508"/>
      <c r="E14" s="508"/>
      <c r="F14" s="508"/>
      <c r="G14" s="508"/>
      <c r="H14" s="508"/>
      <c r="I14" s="508"/>
      <c r="J14" s="508"/>
    </row>
    <row r="15" spans="1:10" ht="14" x14ac:dyDescent="0.3">
      <c r="A15" s="509" t="s">
        <v>859</v>
      </c>
      <c r="B15" s="509"/>
      <c r="C15" s="509"/>
      <c r="D15" s="509"/>
      <c r="E15" s="509"/>
      <c r="F15" s="509"/>
      <c r="G15" s="509"/>
      <c r="H15" s="609"/>
      <c r="I15" s="305"/>
      <c r="J15" s="508"/>
    </row>
    <row r="16" spans="1:10" ht="14" x14ac:dyDescent="0.3">
      <c r="A16" s="610" t="s">
        <v>860</v>
      </c>
      <c r="B16" s="611" t="s">
        <v>861</v>
      </c>
      <c r="C16" s="612" t="s">
        <v>862</v>
      </c>
      <c r="D16" s="611" t="s">
        <v>863</v>
      </c>
      <c r="E16" s="611" t="s">
        <v>864</v>
      </c>
      <c r="F16" s="613" t="s">
        <v>865</v>
      </c>
      <c r="G16" s="611" t="s">
        <v>866</v>
      </c>
      <c r="H16" s="614" t="s">
        <v>867</v>
      </c>
      <c r="I16" s="614" t="s">
        <v>27</v>
      </c>
      <c r="J16" s="508"/>
    </row>
    <row r="17" spans="1:10" ht="14" x14ac:dyDescent="0.3">
      <c r="A17" s="615">
        <v>41274</v>
      </c>
      <c r="B17" s="616">
        <v>152872</v>
      </c>
      <c r="C17" s="617">
        <v>61023</v>
      </c>
      <c r="D17" s="617">
        <v>4776</v>
      </c>
      <c r="E17" s="617">
        <v>1831</v>
      </c>
      <c r="F17" s="618">
        <v>1774</v>
      </c>
      <c r="G17" s="617">
        <v>5366</v>
      </c>
      <c r="H17" s="618">
        <v>745</v>
      </c>
      <c r="I17" s="619">
        <f>SUM(B17:H17)</f>
        <v>228387</v>
      </c>
      <c r="J17" s="496"/>
    </row>
    <row r="18" spans="1:10" ht="14" x14ac:dyDescent="0.3">
      <c r="A18" s="615">
        <v>40908</v>
      </c>
      <c r="B18" s="616">
        <v>134543</v>
      </c>
      <c r="C18" s="617">
        <v>23188</v>
      </c>
      <c r="D18" s="617">
        <v>2482</v>
      </c>
      <c r="E18" s="617">
        <v>5989</v>
      </c>
      <c r="F18" s="618">
        <v>2255</v>
      </c>
      <c r="G18" s="617">
        <v>3787</v>
      </c>
      <c r="H18" s="618">
        <v>3231</v>
      </c>
      <c r="I18" s="619">
        <v>175475</v>
      </c>
      <c r="J18" s="496"/>
    </row>
    <row r="19" spans="1:10" x14ac:dyDescent="0.25">
      <c r="A19" s="508"/>
      <c r="B19" s="508"/>
      <c r="C19" s="508"/>
      <c r="D19" s="508"/>
      <c r="E19" s="508"/>
      <c r="F19" s="508"/>
      <c r="G19" s="508"/>
      <c r="H19" s="508"/>
      <c r="I19" s="508"/>
      <c r="J19" s="508"/>
    </row>
    <row r="20" spans="1:10" x14ac:dyDescent="0.25">
      <c r="A20" s="508"/>
      <c r="B20" s="508"/>
      <c r="C20" s="508"/>
      <c r="D20" s="508"/>
      <c r="E20" s="508"/>
      <c r="F20" s="508"/>
      <c r="G20" s="508"/>
      <c r="H20" s="508"/>
      <c r="I20" s="508"/>
      <c r="J20" s="508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zoomScaleNormal="100" workbookViewId="0">
      <selection activeCell="E8" sqref="E8"/>
    </sheetView>
  </sheetViews>
  <sheetFormatPr baseColWidth="10" defaultRowHeight="12.5" x14ac:dyDescent="0.25"/>
  <sheetData>
    <row r="2" spans="1:8" ht="14" x14ac:dyDescent="0.3">
      <c r="A2" s="4" t="s">
        <v>442</v>
      </c>
      <c r="B2" s="5"/>
      <c r="C2" s="5"/>
      <c r="D2" s="5"/>
      <c r="E2" s="5"/>
      <c r="F2" s="5"/>
    </row>
    <row r="3" spans="1:8" ht="14" x14ac:dyDescent="0.3">
      <c r="A3" s="6"/>
      <c r="B3" s="6"/>
      <c r="C3" s="6"/>
      <c r="D3" s="6"/>
      <c r="E3" s="6"/>
    </row>
    <row r="4" spans="1:8" ht="14" x14ac:dyDescent="0.3">
      <c r="A4" s="72" t="s">
        <v>115</v>
      </c>
      <c r="B4" s="72"/>
      <c r="C4" s="6"/>
      <c r="D4" s="6"/>
      <c r="E4" s="80">
        <f>Resultatregnskap!C5</f>
        <v>41274</v>
      </c>
      <c r="F4" s="81">
        <f>Resultatregnskap!D5</f>
        <v>40908</v>
      </c>
      <c r="G4" s="464" t="s">
        <v>309</v>
      </c>
    </row>
    <row r="5" spans="1:8" ht="14" x14ac:dyDescent="0.3">
      <c r="A5" s="48"/>
      <c r="B5" s="48"/>
      <c r="C5" s="6"/>
      <c r="D5" s="6"/>
      <c r="E5" s="73"/>
      <c r="F5" s="73"/>
      <c r="G5" s="417"/>
    </row>
    <row r="6" spans="1:8" ht="14" x14ac:dyDescent="0.3">
      <c r="A6" s="50" t="s">
        <v>117</v>
      </c>
      <c r="B6" s="48"/>
      <c r="C6" s="6"/>
      <c r="D6" s="6"/>
      <c r="E6" s="620">
        <v>836</v>
      </c>
      <c r="F6" s="621">
        <v>858</v>
      </c>
      <c r="G6" s="464" t="s">
        <v>784</v>
      </c>
    </row>
    <row r="7" spans="1:8" ht="14" x14ac:dyDescent="0.3">
      <c r="A7" s="50" t="s">
        <v>129</v>
      </c>
      <c r="B7" s="50"/>
      <c r="C7" s="6"/>
      <c r="D7" s="6"/>
      <c r="E7" s="620">
        <v>14327</v>
      </c>
      <c r="F7" s="621">
        <v>16697</v>
      </c>
      <c r="G7" s="464" t="s">
        <v>785</v>
      </c>
    </row>
    <row r="8" spans="1:8" ht="14" x14ac:dyDescent="0.3">
      <c r="A8" s="50" t="s">
        <v>118</v>
      </c>
      <c r="B8" s="50"/>
      <c r="C8" s="6"/>
      <c r="D8" s="6"/>
      <c r="E8" s="620">
        <v>1849</v>
      </c>
      <c r="F8" s="621">
        <v>1450</v>
      </c>
      <c r="G8" s="464" t="s">
        <v>786</v>
      </c>
    </row>
    <row r="9" spans="1:8" ht="14" x14ac:dyDescent="0.3">
      <c r="A9" s="50" t="s">
        <v>119</v>
      </c>
      <c r="B9" s="50"/>
      <c r="C9" s="6"/>
      <c r="D9" s="6"/>
      <c r="E9" s="620">
        <v>53</v>
      </c>
      <c r="F9" s="621">
        <v>75</v>
      </c>
      <c r="G9" s="464" t="s">
        <v>787</v>
      </c>
    </row>
    <row r="10" spans="1:8" ht="14" x14ac:dyDescent="0.3">
      <c r="A10" s="50" t="s">
        <v>120</v>
      </c>
      <c r="B10" s="50"/>
      <c r="C10" s="6"/>
      <c r="D10" s="6"/>
      <c r="E10" s="620">
        <v>4281</v>
      </c>
      <c r="F10" s="621">
        <v>5603</v>
      </c>
      <c r="G10" s="464" t="s">
        <v>788</v>
      </c>
    </row>
    <row r="11" spans="1:8" ht="14" x14ac:dyDescent="0.3">
      <c r="A11" s="50" t="s">
        <v>917</v>
      </c>
      <c r="B11" s="50"/>
      <c r="C11" s="6"/>
      <c r="D11" s="6"/>
      <c r="E11" s="620">
        <v>9895</v>
      </c>
      <c r="F11" s="621">
        <v>0</v>
      </c>
      <c r="G11" s="464" t="s">
        <v>789</v>
      </c>
    </row>
    <row r="12" spans="1:8" ht="14" x14ac:dyDescent="0.3">
      <c r="A12" s="74" t="s">
        <v>114</v>
      </c>
      <c r="B12" s="74"/>
      <c r="C12" s="16"/>
      <c r="D12" s="16"/>
      <c r="E12" s="108">
        <f>SUM(E6:E11)</f>
        <v>31241</v>
      </c>
      <c r="F12" s="109">
        <f>SUM(F6:F11)</f>
        <v>24683</v>
      </c>
      <c r="G12" s="466" t="s">
        <v>790</v>
      </c>
    </row>
    <row r="14" spans="1:8" ht="14" x14ac:dyDescent="0.3">
      <c r="A14" s="311"/>
      <c r="B14" s="311"/>
      <c r="C14" s="311"/>
      <c r="D14" s="311"/>
      <c r="E14" s="623"/>
      <c r="F14" s="622"/>
      <c r="G14" s="622"/>
    </row>
    <row r="15" spans="1:8" ht="14" x14ac:dyDescent="0.3">
      <c r="A15" s="482" t="s">
        <v>929</v>
      </c>
      <c r="B15" s="482"/>
      <c r="C15" s="482"/>
      <c r="D15" s="482"/>
      <c r="E15" s="482"/>
      <c r="F15" s="482"/>
      <c r="G15" s="482"/>
      <c r="H15" s="482"/>
    </row>
    <row r="16" spans="1:8" s="667" customFormat="1" ht="14" x14ac:dyDescent="0.3">
      <c r="A16" s="667" t="s">
        <v>941</v>
      </c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25"/>
  <sheetViews>
    <sheetView topLeftCell="A7" zoomScaleNormal="100" workbookViewId="0">
      <selection activeCell="L50" sqref="L50"/>
    </sheetView>
  </sheetViews>
  <sheetFormatPr baseColWidth="10" defaultColWidth="11.453125" defaultRowHeight="12.5" x14ac:dyDescent="0.25"/>
  <cols>
    <col min="1" max="1" width="76.08984375" style="331" customWidth="1"/>
    <col min="2" max="5" width="1.54296875" style="331" hidden="1" customWidth="1"/>
    <col min="6" max="6" width="3.08984375" style="331" hidden="1" customWidth="1"/>
    <col min="7" max="7" width="2.36328125" style="331" hidden="1" customWidth="1"/>
    <col min="8" max="9" width="15.08984375" style="331" customWidth="1"/>
    <col min="10" max="10" width="13" style="331" customWidth="1"/>
    <col min="11" max="13" width="11.453125" style="331"/>
    <col min="14" max="14" width="11.90625" style="331" bestFit="1" customWidth="1"/>
    <col min="15" max="255" width="11.453125" style="331"/>
    <col min="256" max="256" width="76.08984375" style="331" customWidth="1"/>
    <col min="257" max="16384" width="11.453125" style="323"/>
  </cols>
  <sheetData>
    <row r="2" spans="1:17" s="323" customFormat="1" ht="14" x14ac:dyDescent="0.3">
      <c r="A2" s="337" t="s">
        <v>621</v>
      </c>
      <c r="B2" s="338"/>
      <c r="C2" s="338"/>
      <c r="D2" s="338"/>
      <c r="E2" s="338"/>
      <c r="F2" s="339"/>
      <c r="G2" s="338"/>
      <c r="H2" s="337"/>
      <c r="I2" s="337"/>
      <c r="J2" s="337"/>
      <c r="K2" s="337"/>
      <c r="L2" s="331"/>
      <c r="M2" s="331"/>
      <c r="N2" s="331"/>
      <c r="O2" s="331"/>
      <c r="P2" s="331"/>
      <c r="Q2" s="331"/>
    </row>
    <row r="3" spans="1:17" s="323" customFormat="1" ht="14" x14ac:dyDescent="0.3">
      <c r="A3" s="340"/>
      <c r="B3" s="341"/>
      <c r="C3" s="341"/>
      <c r="D3" s="341"/>
      <c r="E3" s="341"/>
      <c r="F3" s="342"/>
      <c r="G3" s="341"/>
      <c r="H3" s="343"/>
      <c r="I3" s="343"/>
      <c r="J3" s="343"/>
      <c r="K3" s="343"/>
      <c r="L3" s="331"/>
      <c r="M3" s="331"/>
      <c r="N3" s="331"/>
      <c r="O3" s="331"/>
      <c r="P3" s="331"/>
      <c r="Q3" s="331"/>
    </row>
    <row r="4" spans="1:17" s="323" customFormat="1" ht="117.75" customHeight="1" x14ac:dyDescent="0.25">
      <c r="A4" s="331"/>
      <c r="B4" s="344" t="s">
        <v>622</v>
      </c>
      <c r="C4" s="344" t="s">
        <v>622</v>
      </c>
      <c r="D4" s="344" t="s">
        <v>622</v>
      </c>
      <c r="E4" s="344" t="s">
        <v>622</v>
      </c>
      <c r="F4" s="344" t="s">
        <v>622</v>
      </c>
      <c r="G4" s="344" t="s">
        <v>622</v>
      </c>
      <c r="H4" s="331"/>
      <c r="I4" s="344"/>
      <c r="J4" s="331"/>
      <c r="K4" s="331"/>
      <c r="L4" s="344"/>
      <c r="M4" s="331"/>
      <c r="N4" s="331"/>
      <c r="O4" s="331"/>
      <c r="P4" s="331"/>
      <c r="Q4" s="331"/>
    </row>
    <row r="5" spans="1:17" s="323" customFormat="1" ht="14" x14ac:dyDescent="0.3">
      <c r="A5" s="331"/>
      <c r="B5" s="341"/>
      <c r="C5" s="341"/>
      <c r="D5" s="341"/>
      <c r="E5" s="341"/>
      <c r="F5" s="343"/>
      <c r="G5" s="341"/>
      <c r="H5" s="341"/>
      <c r="I5" s="341"/>
      <c r="J5" s="341"/>
      <c r="K5" s="341"/>
      <c r="L5" s="341"/>
      <c r="M5" s="331"/>
      <c r="N5" s="331"/>
      <c r="O5" s="331"/>
      <c r="P5" s="331"/>
      <c r="Q5" s="331"/>
    </row>
    <row r="6" spans="1:17" s="323" customFormat="1" ht="14" x14ac:dyDescent="0.3">
      <c r="A6" s="331"/>
      <c r="B6" s="341"/>
      <c r="C6" s="341"/>
      <c r="D6" s="341"/>
      <c r="E6" s="341"/>
      <c r="F6" s="343"/>
      <c r="G6" s="341"/>
      <c r="H6" s="341"/>
      <c r="I6" s="341"/>
      <c r="J6" s="341"/>
      <c r="K6" s="341"/>
      <c r="L6" s="331"/>
      <c r="M6" s="331"/>
      <c r="N6" s="331"/>
      <c r="O6" s="331"/>
      <c r="P6" s="331"/>
      <c r="Q6" s="331"/>
    </row>
    <row r="7" spans="1:17" s="323" customFormat="1" ht="14" x14ac:dyDescent="0.3">
      <c r="A7" s="341"/>
      <c r="B7" s="341"/>
      <c r="C7" s="341"/>
      <c r="D7" s="341"/>
      <c r="E7" s="341"/>
      <c r="F7" s="343"/>
      <c r="G7" s="341"/>
      <c r="H7" s="341"/>
      <c r="I7" s="341"/>
      <c r="J7" s="341"/>
      <c r="K7" s="341"/>
      <c r="L7" s="341"/>
      <c r="M7" s="331"/>
      <c r="N7" s="331"/>
      <c r="O7" s="331"/>
      <c r="P7" s="331"/>
      <c r="Q7" s="331"/>
    </row>
    <row r="8" spans="1:17" s="323" customFormat="1" ht="14" x14ac:dyDescent="0.3">
      <c r="A8" s="345" t="s">
        <v>623</v>
      </c>
      <c r="B8" s="341"/>
      <c r="C8" s="341"/>
      <c r="D8" s="341"/>
      <c r="E8" s="341"/>
      <c r="F8" s="343"/>
      <c r="G8" s="341"/>
      <c r="H8" s="341"/>
      <c r="I8" s="341"/>
      <c r="J8" s="341"/>
      <c r="K8" s="341"/>
      <c r="L8" s="331"/>
      <c r="M8" s="331"/>
      <c r="N8" s="331"/>
      <c r="O8" s="331"/>
      <c r="P8" s="331"/>
      <c r="Q8" s="331"/>
    </row>
    <row r="9" spans="1:17" s="323" customFormat="1" ht="14" x14ac:dyDescent="0.3">
      <c r="A9" s="341"/>
      <c r="B9" s="341"/>
      <c r="C9" s="341"/>
      <c r="D9" s="341"/>
      <c r="E9" s="341"/>
      <c r="F9" s="342"/>
      <c r="G9" s="346"/>
      <c r="H9" s="347">
        <v>41274</v>
      </c>
      <c r="I9" s="348">
        <v>40908</v>
      </c>
      <c r="J9" s="349" t="s">
        <v>278</v>
      </c>
      <c r="K9" s="331"/>
      <c r="L9" s="331"/>
      <c r="M9" s="331"/>
      <c r="N9" s="331"/>
      <c r="O9" s="331"/>
      <c r="P9" s="331"/>
      <c r="Q9" s="331"/>
    </row>
    <row r="10" spans="1:17" s="323" customFormat="1" ht="14" x14ac:dyDescent="0.3">
      <c r="A10" s="341"/>
      <c r="B10" s="341"/>
      <c r="C10" s="341"/>
      <c r="D10" s="341"/>
      <c r="E10" s="341"/>
      <c r="F10" s="342"/>
      <c r="G10" s="346"/>
      <c r="H10" s="347"/>
      <c r="I10" s="348"/>
      <c r="J10" s="349"/>
      <c r="K10" s="331"/>
      <c r="L10" s="331"/>
      <c r="M10" s="331"/>
      <c r="N10" s="331"/>
      <c r="O10" s="331"/>
      <c r="P10" s="331"/>
      <c r="Q10" s="331"/>
    </row>
    <row r="11" spans="1:17" s="323" customFormat="1" ht="14" x14ac:dyDescent="0.3">
      <c r="A11" s="350" t="s">
        <v>239</v>
      </c>
      <c r="B11" s="341"/>
      <c r="C11" s="341"/>
      <c r="D11" s="341"/>
      <c r="E11" s="341"/>
      <c r="F11" s="342"/>
      <c r="G11" s="346"/>
      <c r="H11" s="351"/>
      <c r="I11" s="346"/>
      <c r="J11" s="346"/>
      <c r="K11" s="331"/>
      <c r="L11" s="331"/>
      <c r="M11" s="331"/>
      <c r="N11" s="331"/>
      <c r="O11" s="331"/>
      <c r="P11" s="331"/>
      <c r="Q11" s="331"/>
    </row>
    <row r="12" spans="1:17" s="323" customFormat="1" ht="14" x14ac:dyDescent="0.3">
      <c r="A12" s="352" t="s">
        <v>257</v>
      </c>
      <c r="B12" s="341"/>
      <c r="C12" s="341"/>
      <c r="D12" s="341"/>
      <c r="E12" s="341"/>
      <c r="F12" s="342"/>
      <c r="G12" s="346"/>
      <c r="H12" s="353"/>
      <c r="I12" s="354"/>
      <c r="J12" s="354"/>
      <c r="K12" s="331"/>
      <c r="L12" s="331"/>
      <c r="M12" s="331"/>
      <c r="N12" s="355"/>
      <c r="O12" s="356"/>
      <c r="P12" s="331"/>
      <c r="Q12" s="331"/>
    </row>
    <row r="13" spans="1:17" s="323" customFormat="1" ht="14.5" x14ac:dyDescent="0.35">
      <c r="A13" s="357" t="s">
        <v>624</v>
      </c>
      <c r="B13" s="341"/>
      <c r="C13" s="341"/>
      <c r="D13" s="341"/>
      <c r="E13" s="341"/>
      <c r="F13" s="342"/>
      <c r="G13" s="346"/>
      <c r="H13" s="677">
        <v>17917</v>
      </c>
      <c r="I13" s="358">
        <v>2146</v>
      </c>
      <c r="J13" s="354">
        <f>H13-I13</f>
        <v>15771</v>
      </c>
      <c r="K13" s="331"/>
      <c r="L13" s="331"/>
      <c r="M13" s="331"/>
      <c r="N13" s="359"/>
      <c r="O13" s="356"/>
      <c r="P13" s="331"/>
      <c r="Q13" s="331"/>
    </row>
    <row r="14" spans="1:17" s="323" customFormat="1" ht="14.5" x14ac:dyDescent="0.35">
      <c r="A14" s="357" t="s">
        <v>625</v>
      </c>
      <c r="B14" s="341"/>
      <c r="C14" s="341"/>
      <c r="D14" s="341"/>
      <c r="E14" s="341"/>
      <c r="F14" s="342"/>
      <c r="G14" s="346"/>
      <c r="H14" s="677">
        <v>60293</v>
      </c>
      <c r="I14" s="358">
        <v>61792</v>
      </c>
      <c r="J14" s="354">
        <f>H14-I14</f>
        <v>-1499</v>
      </c>
      <c r="K14" s="331"/>
      <c r="L14" s="331"/>
      <c r="M14" s="331"/>
      <c r="N14" s="360"/>
      <c r="O14" s="356"/>
      <c r="P14" s="356"/>
      <c r="Q14" s="356"/>
    </row>
    <row r="15" spans="1:17" s="323" customFormat="1" ht="14" x14ac:dyDescent="0.3">
      <c r="A15" s="361" t="s">
        <v>258</v>
      </c>
      <c r="B15" s="341"/>
      <c r="C15" s="341"/>
      <c r="D15" s="341"/>
      <c r="E15" s="341"/>
      <c r="F15" s="342"/>
      <c r="G15" s="346"/>
      <c r="H15" s="353">
        <f>SUBTOTAL(9,H13:H14)</f>
        <v>78210</v>
      </c>
      <c r="I15" s="354">
        <f>SUBTOTAL(9,I13:I14)</f>
        <v>63938</v>
      </c>
      <c r="J15" s="354">
        <f>SUBTOTAL(9,J13:J14)</f>
        <v>14272</v>
      </c>
      <c r="K15" s="362" t="s">
        <v>335</v>
      </c>
      <c r="L15" s="331"/>
      <c r="M15" s="331"/>
      <c r="N15" s="363"/>
      <c r="O15" s="356"/>
      <c r="P15" s="356"/>
      <c r="Q15" s="356"/>
    </row>
    <row r="16" spans="1:17" s="323" customFormat="1" ht="14" x14ac:dyDescent="0.3">
      <c r="A16" s="352" t="s">
        <v>259</v>
      </c>
      <c r="B16" s="341"/>
      <c r="C16" s="341"/>
      <c r="D16" s="341"/>
      <c r="E16" s="341"/>
      <c r="F16" s="342"/>
      <c r="G16" s="346"/>
      <c r="H16" s="353"/>
      <c r="I16" s="353"/>
      <c r="J16" s="354"/>
      <c r="K16" s="331"/>
      <c r="L16" s="331"/>
      <c r="M16" s="331"/>
      <c r="N16" s="364"/>
      <c r="O16" s="356"/>
      <c r="P16" s="356"/>
      <c r="Q16" s="356"/>
    </row>
    <row r="17" spans="1:256" ht="14" x14ac:dyDescent="0.3">
      <c r="A17" s="365" t="s">
        <v>626</v>
      </c>
      <c r="B17" s="341"/>
      <c r="C17" s="341"/>
      <c r="D17" s="341"/>
      <c r="E17" s="341"/>
      <c r="F17" s="342"/>
      <c r="G17" s="346"/>
      <c r="H17" s="629">
        <v>5791</v>
      </c>
      <c r="I17" s="358">
        <v>3728</v>
      </c>
      <c r="J17" s="354">
        <f t="shared" ref="J17:J22" si="0">H17-I17</f>
        <v>2063</v>
      </c>
      <c r="N17" s="359"/>
      <c r="O17" s="356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323"/>
      <c r="EN17" s="323"/>
      <c r="EO17" s="323"/>
      <c r="EP17" s="323"/>
      <c r="EQ17" s="323"/>
      <c r="ER17" s="323"/>
      <c r="ES17" s="323"/>
      <c r="ET17" s="323"/>
      <c r="EU17" s="323"/>
      <c r="EV17" s="323"/>
      <c r="EW17" s="323"/>
      <c r="EX17" s="323"/>
      <c r="EY17" s="323"/>
      <c r="EZ17" s="323"/>
      <c r="FA17" s="323"/>
      <c r="FB17" s="323"/>
      <c r="FC17" s="323"/>
      <c r="FD17" s="323"/>
      <c r="FE17" s="323"/>
      <c r="FF17" s="323"/>
      <c r="FG17" s="323"/>
      <c r="FH17" s="323"/>
      <c r="FI17" s="323"/>
      <c r="FJ17" s="323"/>
      <c r="FK17" s="323"/>
      <c r="FL17" s="323"/>
      <c r="FM17" s="323"/>
      <c r="FN17" s="323"/>
      <c r="FO17" s="323"/>
      <c r="FP17" s="323"/>
      <c r="FQ17" s="323"/>
      <c r="FR17" s="323"/>
      <c r="FS17" s="323"/>
      <c r="FT17" s="323"/>
      <c r="FU17" s="323"/>
      <c r="FV17" s="323"/>
      <c r="FW17" s="323"/>
      <c r="FX17" s="323"/>
      <c r="FY17" s="323"/>
      <c r="FZ17" s="323"/>
      <c r="GA17" s="323"/>
      <c r="GB17" s="323"/>
      <c r="GC17" s="323"/>
      <c r="GD17" s="323"/>
      <c r="GE17" s="323"/>
      <c r="GF17" s="323"/>
      <c r="GG17" s="323"/>
      <c r="GH17" s="323"/>
      <c r="GI17" s="323"/>
      <c r="GJ17" s="323"/>
      <c r="GK17" s="323"/>
      <c r="GL17" s="323"/>
      <c r="GM17" s="323"/>
      <c r="GN17" s="323"/>
      <c r="GO17" s="323"/>
      <c r="GP17" s="323"/>
      <c r="GQ17" s="323"/>
      <c r="GR17" s="323"/>
      <c r="GS17" s="323"/>
      <c r="GT17" s="323"/>
      <c r="GU17" s="323"/>
      <c r="GV17" s="323"/>
      <c r="GW17" s="323"/>
      <c r="GX17" s="323"/>
      <c r="GY17" s="323"/>
      <c r="GZ17" s="323"/>
      <c r="HA17" s="323"/>
      <c r="HB17" s="323"/>
      <c r="HC17" s="323"/>
      <c r="HD17" s="323"/>
      <c r="HE17" s="323"/>
      <c r="HF17" s="323"/>
      <c r="HG17" s="323"/>
      <c r="HH17" s="323"/>
      <c r="HI17" s="323"/>
      <c r="HJ17" s="323"/>
      <c r="HK17" s="323"/>
      <c r="HL17" s="323"/>
      <c r="HM17" s="323"/>
      <c r="HN17" s="323"/>
      <c r="HO17" s="323"/>
      <c r="HP17" s="323"/>
      <c r="HQ17" s="323"/>
      <c r="HR17" s="323"/>
      <c r="HS17" s="323"/>
      <c r="HT17" s="323"/>
      <c r="HU17" s="323"/>
      <c r="HV17" s="323"/>
      <c r="HW17" s="323"/>
      <c r="HX17" s="323"/>
      <c r="HY17" s="323"/>
      <c r="HZ17" s="323"/>
      <c r="IA17" s="323"/>
      <c r="IB17" s="323"/>
      <c r="IC17" s="323"/>
      <c r="ID17" s="323"/>
      <c r="IE17" s="323"/>
      <c r="IF17" s="323"/>
      <c r="IG17" s="323"/>
      <c r="IH17" s="323"/>
      <c r="II17" s="323"/>
      <c r="IJ17" s="323"/>
      <c r="IK17" s="323"/>
      <c r="IL17" s="323"/>
      <c r="IM17" s="323"/>
      <c r="IN17" s="323"/>
      <c r="IO17" s="323"/>
      <c r="IP17" s="323"/>
      <c r="IQ17" s="323"/>
      <c r="IR17" s="323"/>
      <c r="IS17" s="323"/>
      <c r="IT17" s="323"/>
      <c r="IU17" s="323"/>
      <c r="IV17" s="323"/>
    </row>
    <row r="18" spans="1:256" ht="14" x14ac:dyDescent="0.3">
      <c r="A18" s="365" t="s">
        <v>627</v>
      </c>
      <c r="B18" s="341"/>
      <c r="C18" s="341"/>
      <c r="D18" s="341"/>
      <c r="E18" s="341"/>
      <c r="F18" s="342"/>
      <c r="G18" s="346"/>
      <c r="H18" s="629">
        <v>2754</v>
      </c>
      <c r="I18" s="358">
        <v>3982</v>
      </c>
      <c r="J18" s="354">
        <f t="shared" si="0"/>
        <v>-1228</v>
      </c>
      <c r="N18" s="366"/>
      <c r="O18" s="356"/>
      <c r="P18" s="356"/>
      <c r="Q18" s="356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/>
      <c r="DR18" s="323"/>
      <c r="DS18" s="323"/>
      <c r="DT18" s="323"/>
      <c r="DU18" s="323"/>
      <c r="DV18" s="323"/>
      <c r="DW18" s="323"/>
      <c r="DX18" s="323"/>
      <c r="DY18" s="323"/>
      <c r="DZ18" s="323"/>
      <c r="EA18" s="323"/>
      <c r="EB18" s="323"/>
      <c r="EC18" s="323"/>
      <c r="ED18" s="323"/>
      <c r="EE18" s="323"/>
      <c r="EF18" s="323"/>
      <c r="EG18" s="323"/>
      <c r="EH18" s="323"/>
      <c r="EI18" s="323"/>
      <c r="EJ18" s="323"/>
      <c r="EK18" s="323"/>
      <c r="EL18" s="323"/>
      <c r="EM18" s="323"/>
      <c r="EN18" s="323"/>
      <c r="EO18" s="323"/>
      <c r="EP18" s="323"/>
      <c r="EQ18" s="323"/>
      <c r="ER18" s="323"/>
      <c r="ES18" s="323"/>
      <c r="ET18" s="323"/>
      <c r="EU18" s="323"/>
      <c r="EV18" s="323"/>
      <c r="EW18" s="323"/>
      <c r="EX18" s="323"/>
      <c r="EY18" s="323"/>
      <c r="EZ18" s="323"/>
      <c r="FA18" s="323"/>
      <c r="FB18" s="323"/>
      <c r="FC18" s="323"/>
      <c r="FD18" s="323"/>
      <c r="FE18" s="323"/>
      <c r="FF18" s="323"/>
      <c r="FG18" s="323"/>
      <c r="FH18" s="323"/>
      <c r="FI18" s="323"/>
      <c r="FJ18" s="323"/>
      <c r="FK18" s="323"/>
      <c r="FL18" s="323"/>
      <c r="FM18" s="323"/>
      <c r="FN18" s="323"/>
      <c r="FO18" s="323"/>
      <c r="FP18" s="323"/>
      <c r="FQ18" s="323"/>
      <c r="FR18" s="323"/>
      <c r="FS18" s="323"/>
      <c r="FT18" s="323"/>
      <c r="FU18" s="323"/>
      <c r="FV18" s="323"/>
      <c r="FW18" s="323"/>
      <c r="FX18" s="323"/>
      <c r="FY18" s="323"/>
      <c r="FZ18" s="323"/>
      <c r="GA18" s="323"/>
      <c r="GB18" s="323"/>
      <c r="GC18" s="323"/>
      <c r="GD18" s="323"/>
      <c r="GE18" s="323"/>
      <c r="GF18" s="323"/>
      <c r="GG18" s="323"/>
      <c r="GH18" s="323"/>
      <c r="GI18" s="323"/>
      <c r="GJ18" s="323"/>
      <c r="GK18" s="323"/>
      <c r="GL18" s="323"/>
      <c r="GM18" s="323"/>
      <c r="GN18" s="323"/>
      <c r="GO18" s="323"/>
      <c r="GP18" s="323"/>
      <c r="GQ18" s="323"/>
      <c r="GR18" s="323"/>
      <c r="GS18" s="323"/>
      <c r="GT18" s="323"/>
      <c r="GU18" s="323"/>
      <c r="GV18" s="323"/>
      <c r="GW18" s="323"/>
      <c r="GX18" s="323"/>
      <c r="GY18" s="323"/>
      <c r="GZ18" s="323"/>
      <c r="HA18" s="323"/>
      <c r="HB18" s="323"/>
      <c r="HC18" s="323"/>
      <c r="HD18" s="323"/>
      <c r="HE18" s="323"/>
      <c r="HF18" s="323"/>
      <c r="HG18" s="323"/>
      <c r="HH18" s="323"/>
      <c r="HI18" s="323"/>
      <c r="HJ18" s="323"/>
      <c r="HK18" s="323"/>
      <c r="HL18" s="323"/>
      <c r="HM18" s="323"/>
      <c r="HN18" s="323"/>
      <c r="HO18" s="323"/>
      <c r="HP18" s="323"/>
      <c r="HQ18" s="323"/>
      <c r="HR18" s="323"/>
      <c r="HS18" s="323"/>
      <c r="HT18" s="323"/>
      <c r="HU18" s="323"/>
      <c r="HV18" s="323"/>
      <c r="HW18" s="323"/>
      <c r="HX18" s="323"/>
      <c r="HY18" s="323"/>
      <c r="HZ18" s="323"/>
      <c r="IA18" s="323"/>
      <c r="IB18" s="323"/>
      <c r="IC18" s="323"/>
      <c r="ID18" s="323"/>
      <c r="IE18" s="323"/>
      <c r="IF18" s="323"/>
      <c r="IG18" s="323"/>
      <c r="IH18" s="323"/>
      <c r="II18" s="323"/>
      <c r="IJ18" s="323"/>
      <c r="IK18" s="323"/>
      <c r="IL18" s="323"/>
      <c r="IM18" s="323"/>
      <c r="IN18" s="323"/>
      <c r="IO18" s="323"/>
      <c r="IP18" s="323"/>
      <c r="IQ18" s="323"/>
      <c r="IR18" s="323"/>
      <c r="IS18" s="323"/>
      <c r="IT18" s="323"/>
      <c r="IU18" s="323"/>
      <c r="IV18" s="323"/>
    </row>
    <row r="19" spans="1:256" ht="14" x14ac:dyDescent="0.3">
      <c r="A19" s="365" t="s">
        <v>628</v>
      </c>
      <c r="B19" s="341"/>
      <c r="C19" s="341"/>
      <c r="D19" s="341"/>
      <c r="E19" s="341"/>
      <c r="F19" s="342"/>
      <c r="G19" s="346"/>
      <c r="H19" s="629">
        <v>4955</v>
      </c>
      <c r="I19" s="358">
        <v>4919</v>
      </c>
      <c r="J19" s="354">
        <f t="shared" si="0"/>
        <v>36</v>
      </c>
      <c r="N19" s="366"/>
      <c r="O19" s="356"/>
      <c r="P19" s="356"/>
      <c r="Q19" s="356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  <c r="FI19" s="323"/>
      <c r="FJ19" s="323"/>
      <c r="FK19" s="323"/>
      <c r="FL19" s="323"/>
      <c r="FM19" s="323"/>
      <c r="FN19" s="323"/>
      <c r="FO19" s="323"/>
      <c r="FP19" s="323"/>
      <c r="FQ19" s="323"/>
      <c r="FR19" s="323"/>
      <c r="FS19" s="323"/>
      <c r="FT19" s="323"/>
      <c r="FU19" s="323"/>
      <c r="FV19" s="323"/>
      <c r="FW19" s="323"/>
      <c r="FX19" s="323"/>
      <c r="FY19" s="323"/>
      <c r="FZ19" s="323"/>
      <c r="GA19" s="323"/>
      <c r="GB19" s="323"/>
      <c r="GC19" s="323"/>
      <c r="GD19" s="323"/>
      <c r="GE19" s="323"/>
      <c r="GF19" s="323"/>
      <c r="GG19" s="323"/>
      <c r="GH19" s="323"/>
      <c r="GI19" s="323"/>
      <c r="GJ19" s="323"/>
      <c r="GK19" s="323"/>
      <c r="GL19" s="323"/>
      <c r="GM19" s="323"/>
      <c r="GN19" s="323"/>
      <c r="GO19" s="323"/>
      <c r="GP19" s="323"/>
      <c r="GQ19" s="323"/>
      <c r="GR19" s="323"/>
      <c r="GS19" s="323"/>
      <c r="GT19" s="323"/>
      <c r="GU19" s="323"/>
      <c r="GV19" s="323"/>
      <c r="GW19" s="323"/>
      <c r="GX19" s="323"/>
      <c r="GY19" s="323"/>
      <c r="GZ19" s="323"/>
      <c r="HA19" s="323"/>
      <c r="HB19" s="323"/>
      <c r="HC19" s="323"/>
      <c r="HD19" s="323"/>
      <c r="HE19" s="323"/>
      <c r="HF19" s="323"/>
      <c r="HG19" s="323"/>
      <c r="HH19" s="323"/>
      <c r="HI19" s="323"/>
      <c r="HJ19" s="323"/>
      <c r="HK19" s="323"/>
      <c r="HL19" s="323"/>
      <c r="HM19" s="323"/>
      <c r="HN19" s="323"/>
      <c r="HO19" s="323"/>
      <c r="HP19" s="323"/>
      <c r="HQ19" s="323"/>
      <c r="HR19" s="323"/>
      <c r="HS19" s="323"/>
      <c r="HT19" s="323"/>
      <c r="HU19" s="323"/>
      <c r="HV19" s="323"/>
      <c r="HW19" s="323"/>
      <c r="HX19" s="323"/>
      <c r="HY19" s="323"/>
      <c r="HZ19" s="323"/>
      <c r="IA19" s="323"/>
      <c r="IB19" s="323"/>
      <c r="IC19" s="323"/>
      <c r="ID19" s="323"/>
      <c r="IE19" s="323"/>
      <c r="IF19" s="323"/>
      <c r="IG19" s="323"/>
      <c r="IH19" s="323"/>
      <c r="II19" s="323"/>
      <c r="IJ19" s="323"/>
      <c r="IK19" s="323"/>
      <c r="IL19" s="323"/>
      <c r="IM19" s="323"/>
      <c r="IN19" s="323"/>
      <c r="IO19" s="323"/>
      <c r="IP19" s="323"/>
      <c r="IQ19" s="323"/>
      <c r="IR19" s="323"/>
      <c r="IS19" s="323"/>
      <c r="IT19" s="323"/>
      <c r="IU19" s="323"/>
      <c r="IV19" s="323"/>
    </row>
    <row r="20" spans="1:256" ht="14" x14ac:dyDescent="0.3">
      <c r="A20" s="365" t="s">
        <v>629</v>
      </c>
      <c r="B20" s="341"/>
      <c r="C20" s="341"/>
      <c r="D20" s="341"/>
      <c r="E20" s="341"/>
      <c r="F20" s="342"/>
      <c r="G20" s="346"/>
      <c r="H20" s="629">
        <v>-317</v>
      </c>
      <c r="I20" s="358">
        <v>1009</v>
      </c>
      <c r="J20" s="354">
        <f t="shared" si="0"/>
        <v>-1326</v>
      </c>
      <c r="N20" s="366"/>
      <c r="O20" s="356"/>
      <c r="P20" s="356"/>
      <c r="Q20" s="356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/>
      <c r="EF20" s="323"/>
      <c r="EG20" s="323"/>
      <c r="EH20" s="323"/>
      <c r="EI20" s="323"/>
      <c r="EJ20" s="323"/>
      <c r="EK20" s="323"/>
      <c r="EL20" s="323"/>
      <c r="EM20" s="323"/>
      <c r="EN20" s="323"/>
      <c r="EO20" s="323"/>
      <c r="EP20" s="323"/>
      <c r="EQ20" s="323"/>
      <c r="ER20" s="323"/>
      <c r="ES20" s="323"/>
      <c r="ET20" s="323"/>
      <c r="EU20" s="323"/>
      <c r="EV20" s="323"/>
      <c r="EW20" s="323"/>
      <c r="EX20" s="323"/>
      <c r="EY20" s="323"/>
      <c r="EZ20" s="323"/>
      <c r="FA20" s="323"/>
      <c r="FB20" s="323"/>
      <c r="FC20" s="323"/>
      <c r="FD20" s="323"/>
      <c r="FE20" s="323"/>
      <c r="FF20" s="323"/>
      <c r="FG20" s="323"/>
      <c r="FH20" s="323"/>
      <c r="FI20" s="323"/>
      <c r="FJ20" s="323"/>
      <c r="FK20" s="323"/>
      <c r="FL20" s="323"/>
      <c r="FM20" s="323"/>
      <c r="FN20" s="323"/>
      <c r="FO20" s="323"/>
      <c r="FP20" s="323"/>
      <c r="FQ20" s="323"/>
      <c r="FR20" s="323"/>
      <c r="FS20" s="323"/>
      <c r="FT20" s="323"/>
      <c r="FU20" s="323"/>
      <c r="FV20" s="323"/>
      <c r="FW20" s="323"/>
      <c r="FX20" s="323"/>
      <c r="FY20" s="323"/>
      <c r="FZ20" s="323"/>
      <c r="GA20" s="323"/>
      <c r="GB20" s="323"/>
      <c r="GC20" s="323"/>
      <c r="GD20" s="323"/>
      <c r="GE20" s="323"/>
      <c r="GF20" s="323"/>
      <c r="GG20" s="323"/>
      <c r="GH20" s="323"/>
      <c r="GI20" s="323"/>
      <c r="GJ20" s="323"/>
      <c r="GK20" s="323"/>
      <c r="GL20" s="323"/>
      <c r="GM20" s="323"/>
      <c r="GN20" s="323"/>
      <c r="GO20" s="323"/>
      <c r="GP20" s="323"/>
      <c r="GQ20" s="323"/>
      <c r="GR20" s="323"/>
      <c r="GS20" s="323"/>
      <c r="GT20" s="323"/>
      <c r="GU20" s="323"/>
      <c r="GV20" s="323"/>
      <c r="GW20" s="323"/>
      <c r="GX20" s="323"/>
      <c r="GY20" s="323"/>
      <c r="GZ20" s="323"/>
      <c r="HA20" s="323"/>
      <c r="HB20" s="323"/>
      <c r="HC20" s="323"/>
      <c r="HD20" s="323"/>
      <c r="HE20" s="323"/>
      <c r="HF20" s="323"/>
      <c r="HG20" s="323"/>
      <c r="HH20" s="323"/>
      <c r="HI20" s="323"/>
      <c r="HJ20" s="323"/>
      <c r="HK20" s="323"/>
      <c r="HL20" s="323"/>
      <c r="HM20" s="323"/>
      <c r="HN20" s="323"/>
      <c r="HO20" s="323"/>
      <c r="HP20" s="323"/>
      <c r="HQ20" s="323"/>
      <c r="HR20" s="323"/>
      <c r="HS20" s="323"/>
      <c r="HT20" s="323"/>
      <c r="HU20" s="323"/>
      <c r="HV20" s="323"/>
      <c r="HW20" s="323"/>
      <c r="HX20" s="323"/>
      <c r="HY20" s="323"/>
      <c r="HZ20" s="323"/>
      <c r="IA20" s="323"/>
      <c r="IB20" s="323"/>
      <c r="IC20" s="323"/>
      <c r="ID20" s="323"/>
      <c r="IE20" s="323"/>
      <c r="IF20" s="323"/>
      <c r="IG20" s="323"/>
      <c r="IH20" s="323"/>
      <c r="II20" s="323"/>
      <c r="IJ20" s="323"/>
      <c r="IK20" s="323"/>
      <c r="IL20" s="323"/>
      <c r="IM20" s="323"/>
      <c r="IN20" s="323"/>
      <c r="IO20" s="323"/>
      <c r="IP20" s="323"/>
      <c r="IQ20" s="323"/>
      <c r="IR20" s="323"/>
      <c r="IS20" s="323"/>
      <c r="IT20" s="323"/>
      <c r="IU20" s="323"/>
      <c r="IV20" s="323"/>
    </row>
    <row r="21" spans="1:256" ht="14.5" x14ac:dyDescent="0.35">
      <c r="A21" s="365" t="s">
        <v>630</v>
      </c>
      <c r="B21" s="341"/>
      <c r="C21" s="341"/>
      <c r="D21" s="341"/>
      <c r="E21" s="341"/>
      <c r="F21" s="342"/>
      <c r="G21" s="346"/>
      <c r="H21" s="677">
        <v>16921</v>
      </c>
      <c r="I21" s="358">
        <v>45019</v>
      </c>
      <c r="J21" s="354">
        <f t="shared" si="0"/>
        <v>-28098</v>
      </c>
      <c r="N21" s="366"/>
      <c r="O21" s="356"/>
      <c r="P21" s="356"/>
      <c r="Q21" s="356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23"/>
      <c r="DT21" s="323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323"/>
      <c r="EF21" s="323"/>
      <c r="EG21" s="323"/>
      <c r="EH21" s="323"/>
      <c r="EI21" s="323"/>
      <c r="EJ21" s="323"/>
      <c r="EK21" s="323"/>
      <c r="EL21" s="323"/>
      <c r="EM21" s="323"/>
      <c r="EN21" s="323"/>
      <c r="EO21" s="323"/>
      <c r="EP21" s="323"/>
      <c r="EQ21" s="323"/>
      <c r="ER21" s="323"/>
      <c r="ES21" s="323"/>
      <c r="ET21" s="323"/>
      <c r="EU21" s="323"/>
      <c r="EV21" s="323"/>
      <c r="EW21" s="323"/>
      <c r="EX21" s="323"/>
      <c r="EY21" s="323"/>
      <c r="EZ21" s="323"/>
      <c r="FA21" s="323"/>
      <c r="FB21" s="323"/>
      <c r="FC21" s="323"/>
      <c r="FD21" s="323"/>
      <c r="FE21" s="323"/>
      <c r="FF21" s="323"/>
      <c r="FG21" s="323"/>
      <c r="FH21" s="323"/>
      <c r="FI21" s="323"/>
      <c r="FJ21" s="323"/>
      <c r="FK21" s="323"/>
      <c r="FL21" s="323"/>
      <c r="FM21" s="323"/>
      <c r="FN21" s="323"/>
      <c r="FO21" s="323"/>
      <c r="FP21" s="323"/>
      <c r="FQ21" s="323"/>
      <c r="FR21" s="323"/>
      <c r="FS21" s="323"/>
      <c r="FT21" s="323"/>
      <c r="FU21" s="323"/>
      <c r="FV21" s="323"/>
      <c r="FW21" s="323"/>
      <c r="FX21" s="323"/>
      <c r="FY21" s="323"/>
      <c r="FZ21" s="323"/>
      <c r="GA21" s="323"/>
      <c r="GB21" s="323"/>
      <c r="GC21" s="323"/>
      <c r="GD21" s="323"/>
      <c r="GE21" s="323"/>
      <c r="GF21" s="323"/>
      <c r="GG21" s="323"/>
      <c r="GH21" s="323"/>
      <c r="GI21" s="323"/>
      <c r="GJ21" s="323"/>
      <c r="GK21" s="323"/>
      <c r="GL21" s="323"/>
      <c r="GM21" s="323"/>
      <c r="GN21" s="323"/>
      <c r="GO21" s="323"/>
      <c r="GP21" s="323"/>
      <c r="GQ21" s="323"/>
      <c r="GR21" s="323"/>
      <c r="GS21" s="323"/>
      <c r="GT21" s="323"/>
      <c r="GU21" s="323"/>
      <c r="GV21" s="323"/>
      <c r="GW21" s="323"/>
      <c r="GX21" s="323"/>
      <c r="GY21" s="323"/>
      <c r="GZ21" s="323"/>
      <c r="HA21" s="323"/>
      <c r="HB21" s="323"/>
      <c r="HC21" s="323"/>
      <c r="HD21" s="323"/>
      <c r="HE21" s="323"/>
      <c r="HF21" s="323"/>
      <c r="HG21" s="323"/>
      <c r="HH21" s="323"/>
      <c r="HI21" s="323"/>
      <c r="HJ21" s="323"/>
      <c r="HK21" s="323"/>
      <c r="HL21" s="323"/>
      <c r="HM21" s="323"/>
      <c r="HN21" s="323"/>
      <c r="HO21" s="323"/>
      <c r="HP21" s="323"/>
      <c r="HQ21" s="323"/>
      <c r="HR21" s="323"/>
      <c r="HS21" s="323"/>
      <c r="HT21" s="323"/>
      <c r="HU21" s="323"/>
      <c r="HV21" s="323"/>
      <c r="HW21" s="323"/>
      <c r="HX21" s="323"/>
      <c r="HY21" s="323"/>
      <c r="HZ21" s="323"/>
      <c r="IA21" s="323"/>
      <c r="IB21" s="323"/>
      <c r="IC21" s="323"/>
      <c r="ID21" s="323"/>
      <c r="IE21" s="323"/>
      <c r="IF21" s="323"/>
      <c r="IG21" s="323"/>
      <c r="IH21" s="323"/>
      <c r="II21" s="323"/>
      <c r="IJ21" s="323"/>
      <c r="IK21" s="323"/>
      <c r="IL21" s="323"/>
      <c r="IM21" s="323"/>
      <c r="IN21" s="323"/>
      <c r="IO21" s="323"/>
      <c r="IP21" s="323"/>
      <c r="IQ21" s="323"/>
      <c r="IR21" s="323"/>
      <c r="IS21" s="323"/>
      <c r="IT21" s="323"/>
      <c r="IU21" s="323"/>
      <c r="IV21" s="323"/>
    </row>
    <row r="22" spans="1:256" ht="14.5" x14ac:dyDescent="0.35">
      <c r="A22" s="365" t="s">
        <v>631</v>
      </c>
      <c r="B22" s="341"/>
      <c r="C22" s="341"/>
      <c r="D22" s="341"/>
      <c r="E22" s="341"/>
      <c r="F22" s="342"/>
      <c r="G22" s="346"/>
      <c r="H22" s="677">
        <v>13207</v>
      </c>
      <c r="I22" s="358">
        <v>23834</v>
      </c>
      <c r="J22" s="354">
        <f t="shared" si="0"/>
        <v>-10627</v>
      </c>
      <c r="N22" s="366"/>
      <c r="O22" s="356"/>
      <c r="P22" s="356"/>
      <c r="Q22" s="356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3"/>
      <c r="EG22" s="323"/>
      <c r="EH22" s="323"/>
      <c r="EI22" s="323"/>
      <c r="EJ22" s="323"/>
      <c r="EK22" s="323"/>
      <c r="EL22" s="323"/>
      <c r="EM22" s="323"/>
      <c r="EN22" s="323"/>
      <c r="EO22" s="323"/>
      <c r="EP22" s="323"/>
      <c r="EQ22" s="323"/>
      <c r="ER22" s="323"/>
      <c r="ES22" s="323"/>
      <c r="ET22" s="323"/>
      <c r="EU22" s="323"/>
      <c r="EV22" s="323"/>
      <c r="EW22" s="323"/>
      <c r="EX22" s="323"/>
      <c r="EY22" s="323"/>
      <c r="EZ22" s="323"/>
      <c r="FA22" s="323"/>
      <c r="FB22" s="323"/>
      <c r="FC22" s="323"/>
      <c r="FD22" s="323"/>
      <c r="FE22" s="323"/>
      <c r="FF22" s="323"/>
      <c r="FG22" s="323"/>
      <c r="FH22" s="323"/>
      <c r="FI22" s="323"/>
      <c r="FJ22" s="323"/>
      <c r="FK22" s="323"/>
      <c r="FL22" s="323"/>
      <c r="FM22" s="323"/>
      <c r="FN22" s="323"/>
      <c r="FO22" s="323"/>
      <c r="FP22" s="323"/>
      <c r="FQ22" s="323"/>
      <c r="FR22" s="323"/>
      <c r="FS22" s="323"/>
      <c r="FT22" s="323"/>
      <c r="FU22" s="323"/>
      <c r="FV22" s="323"/>
      <c r="FW22" s="323"/>
      <c r="FX22" s="323"/>
      <c r="FY22" s="323"/>
      <c r="FZ22" s="323"/>
      <c r="GA22" s="323"/>
      <c r="GB22" s="323"/>
      <c r="GC22" s="323"/>
      <c r="GD22" s="323"/>
      <c r="GE22" s="323"/>
      <c r="GF22" s="323"/>
      <c r="GG22" s="323"/>
      <c r="GH22" s="323"/>
      <c r="GI22" s="323"/>
      <c r="GJ22" s="323"/>
      <c r="GK22" s="323"/>
      <c r="GL22" s="323"/>
      <c r="GM22" s="323"/>
      <c r="GN22" s="323"/>
      <c r="GO22" s="323"/>
      <c r="GP22" s="323"/>
      <c r="GQ22" s="323"/>
      <c r="GR22" s="323"/>
      <c r="GS22" s="323"/>
      <c r="GT22" s="323"/>
      <c r="GU22" s="323"/>
      <c r="GV22" s="323"/>
      <c r="GW22" s="323"/>
      <c r="GX22" s="323"/>
      <c r="GY22" s="323"/>
      <c r="GZ22" s="323"/>
      <c r="HA22" s="323"/>
      <c r="HB22" s="323"/>
      <c r="HC22" s="323"/>
      <c r="HD22" s="323"/>
      <c r="HE22" s="323"/>
      <c r="HF22" s="323"/>
      <c r="HG22" s="323"/>
      <c r="HH22" s="323"/>
      <c r="HI22" s="323"/>
      <c r="HJ22" s="323"/>
      <c r="HK22" s="323"/>
      <c r="HL22" s="323"/>
      <c r="HM22" s="323"/>
      <c r="HN22" s="323"/>
      <c r="HO22" s="323"/>
      <c r="HP22" s="323"/>
      <c r="HQ22" s="323"/>
      <c r="HR22" s="323"/>
      <c r="HS22" s="323"/>
      <c r="HT22" s="323"/>
      <c r="HU22" s="323"/>
      <c r="HV22" s="323"/>
      <c r="HW22" s="323"/>
      <c r="HX22" s="323"/>
      <c r="HY22" s="323"/>
      <c r="HZ22" s="323"/>
      <c r="IA22" s="323"/>
      <c r="IB22" s="323"/>
      <c r="IC22" s="323"/>
      <c r="ID22" s="323"/>
      <c r="IE22" s="323"/>
      <c r="IF22" s="323"/>
      <c r="IG22" s="323"/>
      <c r="IH22" s="323"/>
      <c r="II22" s="323"/>
      <c r="IJ22" s="323"/>
      <c r="IK22" s="323"/>
      <c r="IL22" s="323"/>
      <c r="IM22" s="323"/>
      <c r="IN22" s="323"/>
      <c r="IO22" s="323"/>
      <c r="IP22" s="323"/>
      <c r="IQ22" s="323"/>
      <c r="IR22" s="323"/>
      <c r="IS22" s="323"/>
      <c r="IT22" s="323"/>
      <c r="IU22" s="323"/>
      <c r="IV22" s="323"/>
    </row>
    <row r="23" spans="1:256" ht="14" x14ac:dyDescent="0.3">
      <c r="A23" s="367" t="s">
        <v>260</v>
      </c>
      <c r="B23" s="341"/>
      <c r="C23" s="341"/>
      <c r="D23" s="341"/>
      <c r="E23" s="341"/>
      <c r="F23" s="342"/>
      <c r="G23" s="346"/>
      <c r="H23" s="353">
        <f>SUBTOTAL(9,H17:H22)</f>
        <v>43311</v>
      </c>
      <c r="I23" s="354">
        <f>SUBTOTAL(9,I17:I22)</f>
        <v>82491</v>
      </c>
      <c r="J23" s="354">
        <f>SUBTOTAL(9,J17:J22)</f>
        <v>-39180</v>
      </c>
      <c r="K23" s="362" t="s">
        <v>336</v>
      </c>
      <c r="N23" s="366"/>
      <c r="O23" s="368"/>
      <c r="P23" s="356"/>
      <c r="Q23" s="356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23"/>
      <c r="ET23" s="323"/>
      <c r="EU23" s="323"/>
      <c r="EV23" s="323"/>
      <c r="EW23" s="323"/>
      <c r="EX23" s="323"/>
      <c r="EY23" s="323"/>
      <c r="EZ23" s="323"/>
      <c r="FA23" s="323"/>
      <c r="FB23" s="323"/>
      <c r="FC23" s="323"/>
      <c r="FD23" s="323"/>
      <c r="FE23" s="323"/>
      <c r="FF23" s="323"/>
      <c r="FG23" s="323"/>
      <c r="FH23" s="323"/>
      <c r="FI23" s="323"/>
      <c r="FJ23" s="323"/>
      <c r="FK23" s="323"/>
      <c r="FL23" s="323"/>
      <c r="FM23" s="323"/>
      <c r="FN23" s="323"/>
      <c r="FO23" s="323"/>
      <c r="FP23" s="323"/>
      <c r="FQ23" s="323"/>
      <c r="FR23" s="323"/>
      <c r="FS23" s="323"/>
      <c r="FT23" s="323"/>
      <c r="FU23" s="323"/>
      <c r="FV23" s="323"/>
      <c r="FW23" s="323"/>
      <c r="FX23" s="323"/>
      <c r="FY23" s="323"/>
      <c r="FZ23" s="323"/>
      <c r="GA23" s="323"/>
      <c r="GB23" s="323"/>
      <c r="GC23" s="323"/>
      <c r="GD23" s="323"/>
      <c r="GE23" s="323"/>
      <c r="GF23" s="323"/>
      <c r="GG23" s="323"/>
      <c r="GH23" s="323"/>
      <c r="GI23" s="323"/>
      <c r="GJ23" s="323"/>
      <c r="GK23" s="323"/>
      <c r="GL23" s="323"/>
      <c r="GM23" s="323"/>
      <c r="GN23" s="323"/>
      <c r="GO23" s="323"/>
      <c r="GP23" s="323"/>
      <c r="GQ23" s="323"/>
      <c r="GR23" s="323"/>
      <c r="GS23" s="323"/>
      <c r="GT23" s="323"/>
      <c r="GU23" s="323"/>
      <c r="GV23" s="323"/>
      <c r="GW23" s="323"/>
      <c r="GX23" s="323"/>
      <c r="GY23" s="323"/>
      <c r="GZ23" s="323"/>
      <c r="HA23" s="323"/>
      <c r="HB23" s="323"/>
      <c r="HC23" s="323"/>
      <c r="HD23" s="323"/>
      <c r="HE23" s="323"/>
      <c r="HF23" s="323"/>
      <c r="HG23" s="323"/>
      <c r="HH23" s="323"/>
      <c r="HI23" s="323"/>
      <c r="HJ23" s="323"/>
      <c r="HK23" s="323"/>
      <c r="HL23" s="323"/>
      <c r="HM23" s="323"/>
      <c r="HN23" s="323"/>
      <c r="HO23" s="323"/>
      <c r="HP23" s="323"/>
      <c r="HQ23" s="323"/>
      <c r="HR23" s="323"/>
      <c r="HS23" s="323"/>
      <c r="HT23" s="323"/>
      <c r="HU23" s="323"/>
      <c r="HV23" s="323"/>
      <c r="HW23" s="323"/>
      <c r="HX23" s="323"/>
      <c r="HY23" s="323"/>
      <c r="HZ23" s="323"/>
      <c r="IA23" s="323"/>
      <c r="IB23" s="323"/>
      <c r="IC23" s="323"/>
      <c r="ID23" s="323"/>
      <c r="IE23" s="323"/>
      <c r="IF23" s="323"/>
      <c r="IG23" s="323"/>
      <c r="IH23" s="323"/>
      <c r="II23" s="323"/>
      <c r="IJ23" s="323"/>
      <c r="IK23" s="323"/>
      <c r="IL23" s="323"/>
      <c r="IM23" s="323"/>
      <c r="IN23" s="323"/>
      <c r="IO23" s="323"/>
      <c r="IP23" s="323"/>
      <c r="IQ23" s="323"/>
      <c r="IR23" s="323"/>
      <c r="IS23" s="323"/>
      <c r="IT23" s="323"/>
      <c r="IU23" s="323"/>
      <c r="IV23" s="323"/>
    </row>
    <row r="24" spans="1:256" ht="14" x14ac:dyDescent="0.3">
      <c r="A24" s="367" t="s">
        <v>261</v>
      </c>
      <c r="B24" s="341"/>
      <c r="C24" s="341"/>
      <c r="D24" s="341"/>
      <c r="E24" s="341"/>
      <c r="F24" s="353"/>
      <c r="G24" s="346"/>
      <c r="H24" s="353"/>
      <c r="I24" s="353"/>
      <c r="J24" s="354"/>
      <c r="N24" s="369"/>
      <c r="O24" s="368"/>
      <c r="P24" s="356"/>
      <c r="Q24" s="356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3"/>
      <c r="ET24" s="323"/>
      <c r="EU24" s="323"/>
      <c r="EV24" s="323"/>
      <c r="EW24" s="323"/>
      <c r="EX24" s="323"/>
      <c r="EY24" s="323"/>
      <c r="EZ24" s="323"/>
      <c r="FA24" s="323"/>
      <c r="FB24" s="323"/>
      <c r="FC24" s="323"/>
      <c r="FD24" s="323"/>
      <c r="FE24" s="323"/>
      <c r="FF24" s="323"/>
      <c r="FG24" s="323"/>
      <c r="FH24" s="323"/>
      <c r="FI24" s="323"/>
      <c r="FJ24" s="323"/>
      <c r="FK24" s="323"/>
      <c r="FL24" s="323"/>
      <c r="FM24" s="323"/>
      <c r="FN24" s="323"/>
      <c r="FO24" s="323"/>
      <c r="FP24" s="323"/>
      <c r="FQ24" s="323"/>
      <c r="FR24" s="323"/>
      <c r="FS24" s="323"/>
      <c r="FT24" s="323"/>
      <c r="FU24" s="323"/>
      <c r="FV24" s="323"/>
      <c r="FW24" s="323"/>
      <c r="FX24" s="323"/>
      <c r="FY24" s="323"/>
      <c r="FZ24" s="323"/>
      <c r="GA24" s="323"/>
      <c r="GB24" s="323"/>
      <c r="GC24" s="323"/>
      <c r="GD24" s="323"/>
      <c r="GE24" s="323"/>
      <c r="GF24" s="323"/>
      <c r="GG24" s="323"/>
      <c r="GH24" s="323"/>
      <c r="GI24" s="323"/>
      <c r="GJ24" s="323"/>
      <c r="GK24" s="323"/>
      <c r="GL24" s="323"/>
      <c r="GM24" s="323"/>
      <c r="GN24" s="323"/>
      <c r="GO24" s="323"/>
      <c r="GP24" s="323"/>
      <c r="GQ24" s="323"/>
      <c r="GR24" s="323"/>
      <c r="GS24" s="323"/>
      <c r="GT24" s="323"/>
      <c r="GU24" s="323"/>
      <c r="GV24" s="323"/>
      <c r="GW24" s="323"/>
      <c r="GX24" s="323"/>
      <c r="GY24" s="323"/>
      <c r="GZ24" s="323"/>
      <c r="HA24" s="323"/>
      <c r="HB24" s="323"/>
      <c r="HC24" s="323"/>
      <c r="HD24" s="323"/>
      <c r="HE24" s="323"/>
      <c r="HF24" s="323"/>
      <c r="HG24" s="323"/>
      <c r="HH24" s="323"/>
      <c r="HI24" s="323"/>
      <c r="HJ24" s="323"/>
      <c r="HK24" s="323"/>
      <c r="HL24" s="323"/>
      <c r="HM24" s="323"/>
      <c r="HN24" s="323"/>
      <c r="HO24" s="323"/>
      <c r="HP24" s="323"/>
      <c r="HQ24" s="323"/>
      <c r="HR24" s="323"/>
      <c r="HS24" s="323"/>
      <c r="HT24" s="323"/>
      <c r="HU24" s="323"/>
      <c r="HV24" s="323"/>
      <c r="HW24" s="323"/>
      <c r="HX24" s="323"/>
      <c r="HY24" s="323"/>
      <c r="HZ24" s="323"/>
      <c r="IA24" s="323"/>
      <c r="IB24" s="323"/>
      <c r="IC24" s="323"/>
      <c r="ID24" s="323"/>
      <c r="IE24" s="323"/>
      <c r="IF24" s="323"/>
      <c r="IG24" s="323"/>
      <c r="IH24" s="323"/>
      <c r="II24" s="323"/>
      <c r="IJ24" s="323"/>
      <c r="IK24" s="323"/>
      <c r="IL24" s="323"/>
      <c r="IM24" s="323"/>
      <c r="IN24" s="323"/>
      <c r="IO24" s="323"/>
      <c r="IP24" s="323"/>
      <c r="IQ24" s="323"/>
      <c r="IR24" s="323"/>
      <c r="IS24" s="323"/>
      <c r="IT24" s="323"/>
      <c r="IU24" s="323"/>
      <c r="IV24" s="323"/>
    </row>
    <row r="25" spans="1:256" ht="14.5" x14ac:dyDescent="0.35">
      <c r="A25" s="365" t="s">
        <v>632</v>
      </c>
      <c r="B25" s="341"/>
      <c r="C25" s="341"/>
      <c r="D25" s="341"/>
      <c r="E25" s="341"/>
      <c r="F25" s="342"/>
      <c r="G25" s="346"/>
      <c r="H25" s="677">
        <v>3353</v>
      </c>
      <c r="I25" s="358">
        <v>0</v>
      </c>
      <c r="J25" s="354">
        <f>H25-I25</f>
        <v>3353</v>
      </c>
      <c r="N25" s="369"/>
      <c r="O25" s="356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M25" s="323"/>
      <c r="EN25" s="323"/>
      <c r="EO25" s="323"/>
      <c r="EP25" s="323"/>
      <c r="EQ25" s="323"/>
      <c r="ER25" s="323"/>
      <c r="ES25" s="323"/>
      <c r="ET25" s="323"/>
      <c r="EU25" s="323"/>
      <c r="EV25" s="323"/>
      <c r="EW25" s="323"/>
      <c r="EX25" s="323"/>
      <c r="EY25" s="323"/>
      <c r="EZ25" s="323"/>
      <c r="FA25" s="323"/>
      <c r="FB25" s="323"/>
      <c r="FC25" s="323"/>
      <c r="FD25" s="323"/>
      <c r="FE25" s="323"/>
      <c r="FF25" s="323"/>
      <c r="FG25" s="323"/>
      <c r="FH25" s="323"/>
      <c r="FI25" s="323"/>
      <c r="FJ25" s="323"/>
      <c r="FK25" s="323"/>
      <c r="FL25" s="323"/>
      <c r="FM25" s="323"/>
      <c r="FN25" s="323"/>
      <c r="FO25" s="323"/>
      <c r="FP25" s="323"/>
      <c r="FQ25" s="323"/>
      <c r="FR25" s="323"/>
      <c r="FS25" s="323"/>
      <c r="FT25" s="323"/>
      <c r="FU25" s="323"/>
      <c r="FV25" s="323"/>
      <c r="FW25" s="323"/>
      <c r="FX25" s="323"/>
      <c r="FY25" s="323"/>
      <c r="FZ25" s="323"/>
      <c r="GA25" s="323"/>
      <c r="GB25" s="323"/>
      <c r="GC25" s="323"/>
      <c r="GD25" s="323"/>
      <c r="GE25" s="323"/>
      <c r="GF25" s="323"/>
      <c r="GG25" s="323"/>
      <c r="GH25" s="323"/>
      <c r="GI25" s="323"/>
      <c r="GJ25" s="323"/>
      <c r="GK25" s="323"/>
      <c r="GL25" s="323"/>
      <c r="GM25" s="323"/>
      <c r="GN25" s="323"/>
      <c r="GO25" s="323"/>
      <c r="GP25" s="323"/>
      <c r="GQ25" s="323"/>
      <c r="GR25" s="323"/>
      <c r="GS25" s="323"/>
      <c r="GT25" s="323"/>
      <c r="GU25" s="323"/>
      <c r="GV25" s="323"/>
      <c r="GW25" s="323"/>
      <c r="GX25" s="323"/>
      <c r="GY25" s="323"/>
      <c r="GZ25" s="323"/>
      <c r="HA25" s="323"/>
      <c r="HB25" s="323"/>
      <c r="HC25" s="323"/>
      <c r="HD25" s="323"/>
      <c r="HE25" s="323"/>
      <c r="HF25" s="323"/>
      <c r="HG25" s="323"/>
      <c r="HH25" s="323"/>
      <c r="HI25" s="323"/>
      <c r="HJ25" s="323"/>
      <c r="HK25" s="323"/>
      <c r="HL25" s="323"/>
      <c r="HM25" s="323"/>
      <c r="HN25" s="323"/>
      <c r="HO25" s="323"/>
      <c r="HP25" s="323"/>
      <c r="HQ25" s="323"/>
      <c r="HR25" s="323"/>
      <c r="HS25" s="323"/>
      <c r="HT25" s="323"/>
      <c r="HU25" s="323"/>
      <c r="HV25" s="323"/>
      <c r="HW25" s="323"/>
      <c r="HX25" s="323"/>
      <c r="HY25" s="323"/>
      <c r="HZ25" s="323"/>
      <c r="IA25" s="323"/>
      <c r="IB25" s="323"/>
      <c r="IC25" s="323"/>
      <c r="ID25" s="323"/>
      <c r="IE25" s="323"/>
      <c r="IF25" s="323"/>
      <c r="IG25" s="323"/>
      <c r="IH25" s="323"/>
      <c r="II25" s="323"/>
      <c r="IJ25" s="323"/>
      <c r="IK25" s="323"/>
      <c r="IL25" s="323"/>
      <c r="IM25" s="323"/>
      <c r="IN25" s="323"/>
      <c r="IO25" s="323"/>
      <c r="IP25" s="323"/>
      <c r="IQ25" s="323"/>
      <c r="IR25" s="323"/>
      <c r="IS25" s="323"/>
      <c r="IT25" s="323"/>
      <c r="IU25" s="323"/>
      <c r="IV25" s="323"/>
    </row>
    <row r="26" spans="1:256" ht="14" x14ac:dyDescent="0.3">
      <c r="A26" s="365" t="s">
        <v>633</v>
      </c>
      <c r="B26" s="341"/>
      <c r="C26" s="341"/>
      <c r="D26" s="341"/>
      <c r="E26" s="341"/>
      <c r="F26" s="342"/>
      <c r="G26" s="346"/>
      <c r="H26" s="629">
        <v>97581</v>
      </c>
      <c r="I26" s="358">
        <v>111133</v>
      </c>
      <c r="J26" s="354">
        <f>H26-I26</f>
        <v>-13552</v>
      </c>
      <c r="N26" s="366"/>
      <c r="O26" s="356"/>
      <c r="P26" s="356"/>
      <c r="Q26" s="356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/>
      <c r="EF26" s="323"/>
      <c r="EG26" s="323"/>
      <c r="EH26" s="323"/>
      <c r="EI26" s="323"/>
      <c r="EJ26" s="323"/>
      <c r="EK26" s="323"/>
      <c r="EL26" s="323"/>
      <c r="EM26" s="323"/>
      <c r="EN26" s="323"/>
      <c r="EO26" s="323"/>
      <c r="EP26" s="323"/>
      <c r="EQ26" s="323"/>
      <c r="ER26" s="323"/>
      <c r="ES26" s="323"/>
      <c r="ET26" s="323"/>
      <c r="EU26" s="323"/>
      <c r="EV26" s="323"/>
      <c r="EW26" s="323"/>
      <c r="EX26" s="323"/>
      <c r="EY26" s="323"/>
      <c r="EZ26" s="323"/>
      <c r="FA26" s="323"/>
      <c r="FB26" s="323"/>
      <c r="FC26" s="323"/>
      <c r="FD26" s="323"/>
      <c r="FE26" s="323"/>
      <c r="FF26" s="323"/>
      <c r="FG26" s="323"/>
      <c r="FH26" s="323"/>
      <c r="FI26" s="323"/>
      <c r="FJ26" s="323"/>
      <c r="FK26" s="323"/>
      <c r="FL26" s="323"/>
      <c r="FM26" s="323"/>
      <c r="FN26" s="323"/>
      <c r="FO26" s="323"/>
      <c r="FP26" s="323"/>
      <c r="FQ26" s="323"/>
      <c r="FR26" s="323"/>
      <c r="FS26" s="323"/>
      <c r="FT26" s="323"/>
      <c r="FU26" s="323"/>
      <c r="FV26" s="323"/>
      <c r="FW26" s="323"/>
      <c r="FX26" s="323"/>
      <c r="FY26" s="323"/>
      <c r="FZ26" s="323"/>
      <c r="GA26" s="323"/>
      <c r="GB26" s="323"/>
      <c r="GC26" s="323"/>
      <c r="GD26" s="323"/>
      <c r="GE26" s="323"/>
      <c r="GF26" s="323"/>
      <c r="GG26" s="323"/>
      <c r="GH26" s="323"/>
      <c r="GI26" s="323"/>
      <c r="GJ26" s="323"/>
      <c r="GK26" s="323"/>
      <c r="GL26" s="323"/>
      <c r="GM26" s="323"/>
      <c r="GN26" s="323"/>
      <c r="GO26" s="323"/>
      <c r="GP26" s="323"/>
      <c r="GQ26" s="323"/>
      <c r="GR26" s="323"/>
      <c r="GS26" s="323"/>
      <c r="GT26" s="323"/>
      <c r="GU26" s="323"/>
      <c r="GV26" s="323"/>
      <c r="GW26" s="323"/>
      <c r="GX26" s="323"/>
      <c r="GY26" s="323"/>
      <c r="GZ26" s="323"/>
      <c r="HA26" s="323"/>
      <c r="HB26" s="323"/>
      <c r="HC26" s="323"/>
      <c r="HD26" s="323"/>
      <c r="HE26" s="323"/>
      <c r="HF26" s="323"/>
      <c r="HG26" s="323"/>
      <c r="HH26" s="323"/>
      <c r="HI26" s="323"/>
      <c r="HJ26" s="323"/>
      <c r="HK26" s="323"/>
      <c r="HL26" s="323"/>
      <c r="HM26" s="323"/>
      <c r="HN26" s="323"/>
      <c r="HO26" s="323"/>
      <c r="HP26" s="323"/>
      <c r="HQ26" s="323"/>
      <c r="HR26" s="323"/>
      <c r="HS26" s="323"/>
      <c r="HT26" s="323"/>
      <c r="HU26" s="323"/>
      <c r="HV26" s="323"/>
      <c r="HW26" s="323"/>
      <c r="HX26" s="323"/>
      <c r="HY26" s="323"/>
      <c r="HZ26" s="323"/>
      <c r="IA26" s="323"/>
      <c r="IB26" s="323"/>
      <c r="IC26" s="323"/>
      <c r="ID26" s="323"/>
      <c r="IE26" s="323"/>
      <c r="IF26" s="323"/>
      <c r="IG26" s="323"/>
      <c r="IH26" s="323"/>
      <c r="II26" s="323"/>
      <c r="IJ26" s="323"/>
      <c r="IK26" s="323"/>
      <c r="IL26" s="323"/>
      <c r="IM26" s="323"/>
      <c r="IN26" s="323"/>
      <c r="IO26" s="323"/>
      <c r="IP26" s="323"/>
      <c r="IQ26" s="323"/>
      <c r="IR26" s="323"/>
      <c r="IS26" s="323"/>
      <c r="IT26" s="323"/>
      <c r="IU26" s="323"/>
      <c r="IV26" s="323"/>
    </row>
    <row r="27" spans="1:256" ht="14.5" x14ac:dyDescent="0.35">
      <c r="A27" s="365" t="s">
        <v>634</v>
      </c>
      <c r="B27" s="341"/>
      <c r="C27" s="341"/>
      <c r="D27" s="341"/>
      <c r="E27" s="341"/>
      <c r="F27" s="342"/>
      <c r="G27" s="346"/>
      <c r="H27" s="677">
        <v>0</v>
      </c>
      <c r="I27" s="358">
        <v>12504</v>
      </c>
      <c r="J27" s="354">
        <f>H27-I27</f>
        <v>-12504</v>
      </c>
      <c r="N27" s="366"/>
      <c r="O27" s="356"/>
      <c r="P27" s="356"/>
      <c r="Q27" s="356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3"/>
      <c r="ED27" s="323"/>
      <c r="EE27" s="323"/>
      <c r="EF27" s="323"/>
      <c r="EG27" s="323"/>
      <c r="EH27" s="323"/>
      <c r="EI27" s="323"/>
      <c r="EJ27" s="323"/>
      <c r="EK27" s="323"/>
      <c r="EL27" s="323"/>
      <c r="EM27" s="323"/>
      <c r="EN27" s="323"/>
      <c r="EO27" s="323"/>
      <c r="EP27" s="323"/>
      <c r="EQ27" s="323"/>
      <c r="ER27" s="323"/>
      <c r="ES27" s="323"/>
      <c r="ET27" s="323"/>
      <c r="EU27" s="323"/>
      <c r="EV27" s="323"/>
      <c r="EW27" s="323"/>
      <c r="EX27" s="323"/>
      <c r="EY27" s="323"/>
      <c r="EZ27" s="323"/>
      <c r="FA27" s="323"/>
      <c r="FB27" s="323"/>
      <c r="FC27" s="323"/>
      <c r="FD27" s="323"/>
      <c r="FE27" s="323"/>
      <c r="FF27" s="323"/>
      <c r="FG27" s="323"/>
      <c r="FH27" s="323"/>
      <c r="FI27" s="323"/>
      <c r="FJ27" s="323"/>
      <c r="FK27" s="323"/>
      <c r="FL27" s="323"/>
      <c r="FM27" s="323"/>
      <c r="FN27" s="323"/>
      <c r="FO27" s="323"/>
      <c r="FP27" s="323"/>
      <c r="FQ27" s="323"/>
      <c r="FR27" s="323"/>
      <c r="FS27" s="323"/>
      <c r="FT27" s="323"/>
      <c r="FU27" s="323"/>
      <c r="FV27" s="323"/>
      <c r="FW27" s="323"/>
      <c r="FX27" s="323"/>
      <c r="FY27" s="323"/>
      <c r="FZ27" s="323"/>
      <c r="GA27" s="323"/>
      <c r="GB27" s="323"/>
      <c r="GC27" s="323"/>
      <c r="GD27" s="323"/>
      <c r="GE27" s="323"/>
      <c r="GF27" s="323"/>
      <c r="GG27" s="323"/>
      <c r="GH27" s="323"/>
      <c r="GI27" s="323"/>
      <c r="GJ27" s="323"/>
      <c r="GK27" s="323"/>
      <c r="GL27" s="323"/>
      <c r="GM27" s="323"/>
      <c r="GN27" s="323"/>
      <c r="GO27" s="323"/>
      <c r="GP27" s="323"/>
      <c r="GQ27" s="323"/>
      <c r="GR27" s="323"/>
      <c r="GS27" s="323"/>
      <c r="GT27" s="323"/>
      <c r="GU27" s="323"/>
      <c r="GV27" s="323"/>
      <c r="GW27" s="323"/>
      <c r="GX27" s="323"/>
      <c r="GY27" s="323"/>
      <c r="GZ27" s="323"/>
      <c r="HA27" s="323"/>
      <c r="HB27" s="323"/>
      <c r="HC27" s="323"/>
      <c r="HD27" s="323"/>
      <c r="HE27" s="323"/>
      <c r="HF27" s="323"/>
      <c r="HG27" s="323"/>
      <c r="HH27" s="323"/>
      <c r="HI27" s="323"/>
      <c r="HJ27" s="323"/>
      <c r="HK27" s="323"/>
      <c r="HL27" s="323"/>
      <c r="HM27" s="323"/>
      <c r="HN27" s="323"/>
      <c r="HO27" s="323"/>
      <c r="HP27" s="323"/>
      <c r="HQ27" s="323"/>
      <c r="HR27" s="323"/>
      <c r="HS27" s="323"/>
      <c r="HT27" s="323"/>
      <c r="HU27" s="323"/>
      <c r="HV27" s="323"/>
      <c r="HW27" s="323"/>
      <c r="HX27" s="323"/>
      <c r="HY27" s="323"/>
      <c r="HZ27" s="323"/>
      <c r="IA27" s="323"/>
      <c r="IB27" s="323"/>
      <c r="IC27" s="323"/>
      <c r="ID27" s="323"/>
      <c r="IE27" s="323"/>
      <c r="IF27" s="323"/>
      <c r="IG27" s="323"/>
      <c r="IH27" s="323"/>
      <c r="II27" s="323"/>
      <c r="IJ27" s="323"/>
      <c r="IK27" s="323"/>
      <c r="IL27" s="323"/>
      <c r="IM27" s="323"/>
      <c r="IN27" s="323"/>
      <c r="IO27" s="323"/>
      <c r="IP27" s="323"/>
      <c r="IQ27" s="323"/>
      <c r="IR27" s="323"/>
      <c r="IS27" s="323"/>
      <c r="IT27" s="323"/>
      <c r="IU27" s="323"/>
      <c r="IV27" s="323"/>
    </row>
    <row r="28" spans="1:256" ht="14.5" x14ac:dyDescent="0.35">
      <c r="A28" s="365" t="s">
        <v>635</v>
      </c>
      <c r="B28" s="341"/>
      <c r="C28" s="341"/>
      <c r="D28" s="341"/>
      <c r="E28" s="341"/>
      <c r="F28" s="342"/>
      <c r="G28" s="346"/>
      <c r="H28" s="677">
        <v>12500</v>
      </c>
      <c r="I28" s="358">
        <v>7500</v>
      </c>
      <c r="J28" s="354">
        <f>H28-I28</f>
        <v>5000</v>
      </c>
      <c r="N28" s="366"/>
      <c r="O28" s="356"/>
      <c r="P28" s="356"/>
      <c r="Q28" s="356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  <c r="DN28" s="323"/>
      <c r="DO28" s="323"/>
      <c r="DP28" s="323"/>
      <c r="DQ28" s="323"/>
      <c r="DR28" s="323"/>
      <c r="DS28" s="323"/>
      <c r="DT28" s="323"/>
      <c r="DU28" s="323"/>
      <c r="DV28" s="323"/>
      <c r="DW28" s="323"/>
      <c r="DX28" s="323"/>
      <c r="DY28" s="323"/>
      <c r="DZ28" s="323"/>
      <c r="EA28" s="323"/>
      <c r="EB28" s="323"/>
      <c r="EC28" s="323"/>
      <c r="ED28" s="323"/>
      <c r="EE28" s="323"/>
      <c r="EF28" s="323"/>
      <c r="EG28" s="323"/>
      <c r="EH28" s="323"/>
      <c r="EI28" s="323"/>
      <c r="EJ28" s="323"/>
      <c r="EK28" s="323"/>
      <c r="EL28" s="323"/>
      <c r="EM28" s="323"/>
      <c r="EN28" s="323"/>
      <c r="EO28" s="323"/>
      <c r="EP28" s="323"/>
      <c r="EQ28" s="323"/>
      <c r="ER28" s="323"/>
      <c r="ES28" s="323"/>
      <c r="ET28" s="323"/>
      <c r="EU28" s="323"/>
      <c r="EV28" s="323"/>
      <c r="EW28" s="323"/>
      <c r="EX28" s="323"/>
      <c r="EY28" s="323"/>
      <c r="EZ28" s="323"/>
      <c r="FA28" s="323"/>
      <c r="FB28" s="323"/>
      <c r="FC28" s="323"/>
      <c r="FD28" s="323"/>
      <c r="FE28" s="323"/>
      <c r="FF28" s="323"/>
      <c r="FG28" s="323"/>
      <c r="FH28" s="323"/>
      <c r="FI28" s="323"/>
      <c r="FJ28" s="323"/>
      <c r="FK28" s="323"/>
      <c r="FL28" s="323"/>
      <c r="FM28" s="323"/>
      <c r="FN28" s="323"/>
      <c r="FO28" s="323"/>
      <c r="FP28" s="323"/>
      <c r="FQ28" s="323"/>
      <c r="FR28" s="323"/>
      <c r="FS28" s="323"/>
      <c r="FT28" s="323"/>
      <c r="FU28" s="323"/>
      <c r="FV28" s="323"/>
      <c r="FW28" s="323"/>
      <c r="FX28" s="323"/>
      <c r="FY28" s="323"/>
      <c r="FZ28" s="323"/>
      <c r="GA28" s="323"/>
      <c r="GB28" s="323"/>
      <c r="GC28" s="323"/>
      <c r="GD28" s="323"/>
      <c r="GE28" s="323"/>
      <c r="GF28" s="323"/>
      <c r="GG28" s="323"/>
      <c r="GH28" s="323"/>
      <c r="GI28" s="323"/>
      <c r="GJ28" s="323"/>
      <c r="GK28" s="323"/>
      <c r="GL28" s="323"/>
      <c r="GM28" s="323"/>
      <c r="GN28" s="323"/>
      <c r="GO28" s="323"/>
      <c r="GP28" s="323"/>
      <c r="GQ28" s="323"/>
      <c r="GR28" s="323"/>
      <c r="GS28" s="323"/>
      <c r="GT28" s="323"/>
      <c r="GU28" s="323"/>
      <c r="GV28" s="323"/>
      <c r="GW28" s="323"/>
      <c r="GX28" s="323"/>
      <c r="GY28" s="323"/>
      <c r="GZ28" s="323"/>
      <c r="HA28" s="323"/>
      <c r="HB28" s="323"/>
      <c r="HC28" s="323"/>
      <c r="HD28" s="323"/>
      <c r="HE28" s="323"/>
      <c r="HF28" s="323"/>
      <c r="HG28" s="323"/>
      <c r="HH28" s="323"/>
      <c r="HI28" s="323"/>
      <c r="HJ28" s="323"/>
      <c r="HK28" s="323"/>
      <c r="HL28" s="323"/>
      <c r="HM28" s="323"/>
      <c r="HN28" s="323"/>
      <c r="HO28" s="323"/>
      <c r="HP28" s="323"/>
      <c r="HQ28" s="323"/>
      <c r="HR28" s="323"/>
      <c r="HS28" s="323"/>
      <c r="HT28" s="323"/>
      <c r="HU28" s="323"/>
      <c r="HV28" s="323"/>
      <c r="HW28" s="323"/>
      <c r="HX28" s="323"/>
      <c r="HY28" s="323"/>
      <c r="HZ28" s="323"/>
      <c r="IA28" s="323"/>
      <c r="IB28" s="323"/>
      <c r="IC28" s="323"/>
      <c r="ID28" s="323"/>
      <c r="IE28" s="323"/>
      <c r="IF28" s="323"/>
      <c r="IG28" s="323"/>
      <c r="IH28" s="323"/>
      <c r="II28" s="323"/>
      <c r="IJ28" s="323"/>
      <c r="IK28" s="323"/>
      <c r="IL28" s="323"/>
      <c r="IM28" s="323"/>
      <c r="IN28" s="323"/>
      <c r="IO28" s="323"/>
      <c r="IP28" s="323"/>
      <c r="IQ28" s="323"/>
      <c r="IR28" s="323"/>
      <c r="IS28" s="323"/>
      <c r="IT28" s="323"/>
      <c r="IU28" s="323"/>
      <c r="IV28" s="323"/>
    </row>
    <row r="29" spans="1:256" ht="14.5" x14ac:dyDescent="0.35">
      <c r="A29" s="365" t="s">
        <v>636</v>
      </c>
      <c r="B29" s="341"/>
      <c r="C29" s="341"/>
      <c r="D29" s="341"/>
      <c r="E29" s="341"/>
      <c r="F29" s="342"/>
      <c r="G29" s="346"/>
      <c r="H29" s="677">
        <v>0</v>
      </c>
      <c r="I29" s="358">
        <v>15305</v>
      </c>
      <c r="J29" s="354">
        <f>H29-I29</f>
        <v>-15305</v>
      </c>
      <c r="L29" s="224"/>
      <c r="M29" s="370"/>
      <c r="N29" s="371"/>
      <c r="O29" s="356"/>
      <c r="P29" s="356"/>
      <c r="Q29" s="356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  <c r="DO29" s="323"/>
      <c r="DP29" s="323"/>
      <c r="DQ29" s="323"/>
      <c r="DR29" s="323"/>
      <c r="DS29" s="323"/>
      <c r="DT29" s="323"/>
      <c r="DU29" s="323"/>
      <c r="DV29" s="323"/>
      <c r="DW29" s="323"/>
      <c r="DX29" s="323"/>
      <c r="DY29" s="323"/>
      <c r="DZ29" s="323"/>
      <c r="EA29" s="323"/>
      <c r="EB29" s="323"/>
      <c r="EC29" s="323"/>
      <c r="ED29" s="323"/>
      <c r="EE29" s="323"/>
      <c r="EF29" s="323"/>
      <c r="EG29" s="323"/>
      <c r="EH29" s="323"/>
      <c r="EI29" s="323"/>
      <c r="EJ29" s="323"/>
      <c r="EK29" s="323"/>
      <c r="EL29" s="323"/>
      <c r="EM29" s="323"/>
      <c r="EN29" s="323"/>
      <c r="EO29" s="323"/>
      <c r="EP29" s="323"/>
      <c r="EQ29" s="323"/>
      <c r="ER29" s="323"/>
      <c r="ES29" s="323"/>
      <c r="ET29" s="323"/>
      <c r="EU29" s="323"/>
      <c r="EV29" s="323"/>
      <c r="EW29" s="323"/>
      <c r="EX29" s="323"/>
      <c r="EY29" s="323"/>
      <c r="EZ29" s="323"/>
      <c r="FA29" s="323"/>
      <c r="FB29" s="323"/>
      <c r="FC29" s="323"/>
      <c r="FD29" s="323"/>
      <c r="FE29" s="323"/>
      <c r="FF29" s="323"/>
      <c r="FG29" s="323"/>
      <c r="FH29" s="323"/>
      <c r="FI29" s="323"/>
      <c r="FJ29" s="323"/>
      <c r="FK29" s="323"/>
      <c r="FL29" s="323"/>
      <c r="FM29" s="323"/>
      <c r="FN29" s="323"/>
      <c r="FO29" s="323"/>
      <c r="FP29" s="323"/>
      <c r="FQ29" s="323"/>
      <c r="FR29" s="323"/>
      <c r="FS29" s="323"/>
      <c r="FT29" s="323"/>
      <c r="FU29" s="323"/>
      <c r="FV29" s="323"/>
      <c r="FW29" s="323"/>
      <c r="FX29" s="323"/>
      <c r="FY29" s="323"/>
      <c r="FZ29" s="323"/>
      <c r="GA29" s="323"/>
      <c r="GB29" s="323"/>
      <c r="GC29" s="323"/>
      <c r="GD29" s="323"/>
      <c r="GE29" s="323"/>
      <c r="GF29" s="323"/>
      <c r="GG29" s="323"/>
      <c r="GH29" s="323"/>
      <c r="GI29" s="323"/>
      <c r="GJ29" s="323"/>
      <c r="GK29" s="323"/>
      <c r="GL29" s="323"/>
      <c r="GM29" s="323"/>
      <c r="GN29" s="323"/>
      <c r="GO29" s="323"/>
      <c r="GP29" s="323"/>
      <c r="GQ29" s="323"/>
      <c r="GR29" s="323"/>
      <c r="GS29" s="323"/>
      <c r="GT29" s="323"/>
      <c r="GU29" s="323"/>
      <c r="GV29" s="323"/>
      <c r="GW29" s="323"/>
      <c r="GX29" s="323"/>
      <c r="GY29" s="323"/>
      <c r="GZ29" s="323"/>
      <c r="HA29" s="323"/>
      <c r="HB29" s="323"/>
      <c r="HC29" s="323"/>
      <c r="HD29" s="323"/>
      <c r="HE29" s="323"/>
      <c r="HF29" s="323"/>
      <c r="HG29" s="323"/>
      <c r="HH29" s="323"/>
      <c r="HI29" s="323"/>
      <c r="HJ29" s="323"/>
      <c r="HK29" s="323"/>
      <c r="HL29" s="323"/>
      <c r="HM29" s="323"/>
      <c r="HN29" s="323"/>
      <c r="HO29" s="323"/>
      <c r="HP29" s="323"/>
      <c r="HQ29" s="323"/>
      <c r="HR29" s="323"/>
      <c r="HS29" s="323"/>
      <c r="HT29" s="323"/>
      <c r="HU29" s="323"/>
      <c r="HV29" s="323"/>
      <c r="HW29" s="323"/>
      <c r="HX29" s="323"/>
      <c r="HY29" s="323"/>
      <c r="HZ29" s="323"/>
      <c r="IA29" s="323"/>
      <c r="IB29" s="323"/>
      <c r="IC29" s="323"/>
      <c r="ID29" s="323"/>
      <c r="IE29" s="323"/>
      <c r="IF29" s="323"/>
      <c r="IG29" s="323"/>
      <c r="IH29" s="323"/>
      <c r="II29" s="323"/>
      <c r="IJ29" s="323"/>
      <c r="IK29" s="323"/>
      <c r="IL29" s="323"/>
      <c r="IM29" s="323"/>
      <c r="IN29" s="323"/>
      <c r="IO29" s="323"/>
      <c r="IP29" s="323"/>
      <c r="IQ29" s="323"/>
      <c r="IR29" s="323"/>
      <c r="IS29" s="323"/>
      <c r="IT29" s="323"/>
      <c r="IU29" s="323"/>
      <c r="IV29" s="323"/>
    </row>
    <row r="30" spans="1:256" ht="14" x14ac:dyDescent="0.3">
      <c r="A30" s="367" t="s">
        <v>262</v>
      </c>
      <c r="B30" s="341"/>
      <c r="C30" s="341"/>
      <c r="D30" s="341"/>
      <c r="E30" s="341"/>
      <c r="F30" s="342"/>
      <c r="G30" s="346"/>
      <c r="H30" s="353">
        <f>SUBTOTAL(9,H25:H29)</f>
        <v>113434</v>
      </c>
      <c r="I30" s="354">
        <f>SUBTOTAL(9,I25:I29)</f>
        <v>146442</v>
      </c>
      <c r="J30" s="354">
        <f>SUBTOTAL(9,J25:J29)</f>
        <v>-33008</v>
      </c>
      <c r="K30" s="362" t="s">
        <v>337</v>
      </c>
      <c r="N30" s="366"/>
      <c r="O30" s="356"/>
      <c r="P30" s="356"/>
      <c r="Q30" s="356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23"/>
      <c r="DU30" s="323"/>
      <c r="DV30" s="323"/>
      <c r="DW30" s="323"/>
      <c r="DX30" s="323"/>
      <c r="DY30" s="323"/>
      <c r="DZ30" s="323"/>
      <c r="EA30" s="323"/>
      <c r="EB30" s="323"/>
      <c r="EC30" s="323"/>
      <c r="ED30" s="323"/>
      <c r="EE30" s="323"/>
      <c r="EF30" s="323"/>
      <c r="EG30" s="323"/>
      <c r="EH30" s="323"/>
      <c r="EI30" s="323"/>
      <c r="EJ30" s="323"/>
      <c r="EK30" s="323"/>
      <c r="EL30" s="323"/>
      <c r="EM30" s="323"/>
      <c r="EN30" s="323"/>
      <c r="EO30" s="323"/>
      <c r="EP30" s="323"/>
      <c r="EQ30" s="323"/>
      <c r="ER30" s="323"/>
      <c r="ES30" s="323"/>
      <c r="ET30" s="323"/>
      <c r="EU30" s="323"/>
      <c r="EV30" s="323"/>
      <c r="EW30" s="323"/>
      <c r="EX30" s="323"/>
      <c r="EY30" s="323"/>
      <c r="EZ30" s="323"/>
      <c r="FA30" s="323"/>
      <c r="FB30" s="323"/>
      <c r="FC30" s="323"/>
      <c r="FD30" s="323"/>
      <c r="FE30" s="323"/>
      <c r="FF30" s="323"/>
      <c r="FG30" s="323"/>
      <c r="FH30" s="323"/>
      <c r="FI30" s="323"/>
      <c r="FJ30" s="323"/>
      <c r="FK30" s="323"/>
      <c r="FL30" s="323"/>
      <c r="FM30" s="323"/>
      <c r="FN30" s="323"/>
      <c r="FO30" s="323"/>
      <c r="FP30" s="323"/>
      <c r="FQ30" s="323"/>
      <c r="FR30" s="323"/>
      <c r="FS30" s="323"/>
      <c r="FT30" s="323"/>
      <c r="FU30" s="323"/>
      <c r="FV30" s="323"/>
      <c r="FW30" s="323"/>
      <c r="FX30" s="323"/>
      <c r="FY30" s="323"/>
      <c r="FZ30" s="323"/>
      <c r="GA30" s="323"/>
      <c r="GB30" s="323"/>
      <c r="GC30" s="323"/>
      <c r="GD30" s="323"/>
      <c r="GE30" s="323"/>
      <c r="GF30" s="323"/>
      <c r="GG30" s="323"/>
      <c r="GH30" s="323"/>
      <c r="GI30" s="323"/>
      <c r="GJ30" s="323"/>
      <c r="GK30" s="323"/>
      <c r="GL30" s="323"/>
      <c r="GM30" s="323"/>
      <c r="GN30" s="323"/>
      <c r="GO30" s="323"/>
      <c r="GP30" s="323"/>
      <c r="GQ30" s="323"/>
      <c r="GR30" s="323"/>
      <c r="GS30" s="323"/>
      <c r="GT30" s="323"/>
      <c r="GU30" s="323"/>
      <c r="GV30" s="323"/>
      <c r="GW30" s="323"/>
      <c r="GX30" s="323"/>
      <c r="GY30" s="323"/>
      <c r="GZ30" s="323"/>
      <c r="HA30" s="323"/>
      <c r="HB30" s="323"/>
      <c r="HC30" s="323"/>
      <c r="HD30" s="323"/>
      <c r="HE30" s="323"/>
      <c r="HF30" s="323"/>
      <c r="HG30" s="323"/>
      <c r="HH30" s="323"/>
      <c r="HI30" s="323"/>
      <c r="HJ30" s="323"/>
      <c r="HK30" s="323"/>
      <c r="HL30" s="323"/>
      <c r="HM30" s="323"/>
      <c r="HN30" s="323"/>
      <c r="HO30" s="323"/>
      <c r="HP30" s="323"/>
      <c r="HQ30" s="323"/>
      <c r="HR30" s="323"/>
      <c r="HS30" s="323"/>
      <c r="HT30" s="323"/>
      <c r="HU30" s="323"/>
      <c r="HV30" s="323"/>
      <c r="HW30" s="323"/>
      <c r="HX30" s="323"/>
      <c r="HY30" s="323"/>
      <c r="HZ30" s="323"/>
      <c r="IA30" s="323"/>
      <c r="IB30" s="323"/>
      <c r="IC30" s="323"/>
      <c r="ID30" s="323"/>
      <c r="IE30" s="323"/>
      <c r="IF30" s="323"/>
      <c r="IG30" s="323"/>
      <c r="IH30" s="323"/>
      <c r="II30" s="323"/>
      <c r="IJ30" s="323"/>
      <c r="IK30" s="323"/>
      <c r="IL30" s="323"/>
      <c r="IM30" s="323"/>
      <c r="IN30" s="323"/>
      <c r="IO30" s="323"/>
      <c r="IP30" s="323"/>
      <c r="IQ30" s="323"/>
      <c r="IR30" s="323"/>
      <c r="IS30" s="323"/>
      <c r="IT30" s="323"/>
      <c r="IU30" s="323"/>
      <c r="IV30" s="323"/>
    </row>
    <row r="31" spans="1:256" ht="14" x14ac:dyDescent="0.3">
      <c r="A31" s="372" t="s">
        <v>240</v>
      </c>
      <c r="B31" s="372"/>
      <c r="C31" s="372"/>
      <c r="D31" s="372"/>
      <c r="E31" s="372"/>
      <c r="F31" s="373"/>
      <c r="G31" s="374"/>
      <c r="H31" s="375">
        <f>SUBTOTAL(9,H12:H30)</f>
        <v>234955</v>
      </c>
      <c r="I31" s="376">
        <f>SUBTOTAL(9,I12:I30)</f>
        <v>292871</v>
      </c>
      <c r="J31" s="376">
        <f>SUBTOTAL(9,J12:J30)</f>
        <v>-57916</v>
      </c>
      <c r="L31" s="356"/>
      <c r="N31" s="364"/>
      <c r="O31" s="356"/>
      <c r="P31" s="356"/>
      <c r="Q31" s="356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23"/>
      <c r="DY31" s="323"/>
      <c r="DZ31" s="323"/>
      <c r="EA31" s="323"/>
      <c r="EB31" s="323"/>
      <c r="EC31" s="323"/>
      <c r="ED31" s="323"/>
      <c r="EE31" s="323"/>
      <c r="EF31" s="323"/>
      <c r="EG31" s="323"/>
      <c r="EH31" s="323"/>
      <c r="EI31" s="323"/>
      <c r="EJ31" s="323"/>
      <c r="EK31" s="323"/>
      <c r="EL31" s="323"/>
      <c r="EM31" s="323"/>
      <c r="EN31" s="323"/>
      <c r="EO31" s="323"/>
      <c r="EP31" s="323"/>
      <c r="EQ31" s="323"/>
      <c r="ER31" s="323"/>
      <c r="ES31" s="323"/>
      <c r="ET31" s="323"/>
      <c r="EU31" s="323"/>
      <c r="EV31" s="323"/>
      <c r="EW31" s="323"/>
      <c r="EX31" s="323"/>
      <c r="EY31" s="323"/>
      <c r="EZ31" s="323"/>
      <c r="FA31" s="323"/>
      <c r="FB31" s="323"/>
      <c r="FC31" s="323"/>
      <c r="FD31" s="323"/>
      <c r="FE31" s="323"/>
      <c r="FF31" s="323"/>
      <c r="FG31" s="323"/>
      <c r="FH31" s="323"/>
      <c r="FI31" s="323"/>
      <c r="FJ31" s="323"/>
      <c r="FK31" s="323"/>
      <c r="FL31" s="323"/>
      <c r="FM31" s="323"/>
      <c r="FN31" s="323"/>
      <c r="FO31" s="323"/>
      <c r="FP31" s="323"/>
      <c r="FQ31" s="323"/>
      <c r="FR31" s="323"/>
      <c r="FS31" s="323"/>
      <c r="FT31" s="323"/>
      <c r="FU31" s="323"/>
      <c r="FV31" s="323"/>
      <c r="FW31" s="323"/>
      <c r="FX31" s="323"/>
      <c r="FY31" s="323"/>
      <c r="FZ31" s="323"/>
      <c r="GA31" s="323"/>
      <c r="GB31" s="323"/>
      <c r="GC31" s="323"/>
      <c r="GD31" s="323"/>
      <c r="GE31" s="323"/>
      <c r="GF31" s="323"/>
      <c r="GG31" s="323"/>
      <c r="GH31" s="323"/>
      <c r="GI31" s="323"/>
      <c r="GJ31" s="323"/>
      <c r="GK31" s="323"/>
      <c r="GL31" s="323"/>
      <c r="GM31" s="323"/>
      <c r="GN31" s="323"/>
      <c r="GO31" s="323"/>
      <c r="GP31" s="323"/>
      <c r="GQ31" s="323"/>
      <c r="GR31" s="323"/>
      <c r="GS31" s="323"/>
      <c r="GT31" s="323"/>
      <c r="GU31" s="323"/>
      <c r="GV31" s="323"/>
      <c r="GW31" s="323"/>
      <c r="GX31" s="323"/>
      <c r="GY31" s="323"/>
      <c r="GZ31" s="323"/>
      <c r="HA31" s="323"/>
      <c r="HB31" s="323"/>
      <c r="HC31" s="323"/>
      <c r="HD31" s="323"/>
      <c r="HE31" s="323"/>
      <c r="HF31" s="323"/>
      <c r="HG31" s="323"/>
      <c r="HH31" s="323"/>
      <c r="HI31" s="323"/>
      <c r="HJ31" s="323"/>
      <c r="HK31" s="323"/>
      <c r="HL31" s="323"/>
      <c r="HM31" s="323"/>
      <c r="HN31" s="323"/>
      <c r="HO31" s="323"/>
      <c r="HP31" s="323"/>
      <c r="HQ31" s="323"/>
      <c r="HR31" s="323"/>
      <c r="HS31" s="323"/>
      <c r="HT31" s="323"/>
      <c r="HU31" s="323"/>
      <c r="HV31" s="323"/>
      <c r="HW31" s="323"/>
      <c r="HX31" s="323"/>
      <c r="HY31" s="323"/>
      <c r="HZ31" s="323"/>
      <c r="IA31" s="323"/>
      <c r="IB31" s="323"/>
      <c r="IC31" s="323"/>
      <c r="ID31" s="323"/>
      <c r="IE31" s="323"/>
      <c r="IF31" s="323"/>
      <c r="IG31" s="323"/>
      <c r="IH31" s="323"/>
      <c r="II31" s="323"/>
      <c r="IJ31" s="323"/>
      <c r="IK31" s="323"/>
      <c r="IL31" s="323"/>
      <c r="IM31" s="323"/>
      <c r="IN31" s="323"/>
      <c r="IO31" s="323"/>
      <c r="IP31" s="323"/>
      <c r="IQ31" s="323"/>
      <c r="IR31" s="323"/>
      <c r="IS31" s="323"/>
      <c r="IT31" s="323"/>
      <c r="IU31" s="323"/>
      <c r="IV31" s="323"/>
    </row>
    <row r="32" spans="1:256" ht="14" x14ac:dyDescent="0.3">
      <c r="A32" s="377"/>
      <c r="B32" s="341"/>
      <c r="C32" s="341"/>
      <c r="D32" s="341"/>
      <c r="E32" s="341"/>
      <c r="F32" s="342"/>
      <c r="G32" s="346"/>
      <c r="H32" s="353"/>
      <c r="I32" s="354"/>
      <c r="J32" s="354"/>
      <c r="K32" s="356"/>
      <c r="N32" s="378"/>
      <c r="O32" s="379"/>
      <c r="P32" s="379"/>
      <c r="Q32" s="379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3"/>
      <c r="CN32" s="323"/>
      <c r="CO32" s="323"/>
      <c r="CP32" s="323"/>
      <c r="CQ32" s="323"/>
      <c r="CR32" s="323"/>
      <c r="CS32" s="323"/>
      <c r="CT32" s="323"/>
      <c r="CU32" s="323"/>
      <c r="CV32" s="323"/>
      <c r="CW32" s="323"/>
      <c r="CX32" s="323"/>
      <c r="CY32" s="323"/>
      <c r="CZ32" s="323"/>
      <c r="DA32" s="323"/>
      <c r="DB32" s="323"/>
      <c r="DC32" s="323"/>
      <c r="DD32" s="323"/>
      <c r="DE32" s="323"/>
      <c r="DF32" s="323"/>
      <c r="DG32" s="323"/>
      <c r="DH32" s="323"/>
      <c r="DI32" s="323"/>
      <c r="DJ32" s="323"/>
      <c r="DK32" s="323"/>
      <c r="DL32" s="323"/>
      <c r="DM32" s="323"/>
      <c r="DN32" s="323"/>
      <c r="DO32" s="323"/>
      <c r="DP32" s="323"/>
      <c r="DQ32" s="323"/>
      <c r="DR32" s="323"/>
      <c r="DS32" s="323"/>
      <c r="DT32" s="323"/>
      <c r="DU32" s="323"/>
      <c r="DV32" s="323"/>
      <c r="DW32" s="323"/>
      <c r="DX32" s="323"/>
      <c r="DY32" s="323"/>
      <c r="DZ32" s="323"/>
      <c r="EA32" s="323"/>
      <c r="EB32" s="323"/>
      <c r="EC32" s="323"/>
      <c r="ED32" s="323"/>
      <c r="EE32" s="323"/>
      <c r="EF32" s="323"/>
      <c r="EG32" s="323"/>
      <c r="EH32" s="323"/>
      <c r="EI32" s="323"/>
      <c r="EJ32" s="323"/>
      <c r="EK32" s="323"/>
      <c r="EL32" s="323"/>
      <c r="EM32" s="323"/>
      <c r="EN32" s="323"/>
      <c r="EO32" s="323"/>
      <c r="EP32" s="323"/>
      <c r="EQ32" s="323"/>
      <c r="ER32" s="323"/>
      <c r="ES32" s="323"/>
      <c r="ET32" s="323"/>
      <c r="EU32" s="323"/>
      <c r="EV32" s="323"/>
      <c r="EW32" s="323"/>
      <c r="EX32" s="323"/>
      <c r="EY32" s="323"/>
      <c r="EZ32" s="323"/>
      <c r="FA32" s="323"/>
      <c r="FB32" s="323"/>
      <c r="FC32" s="323"/>
      <c r="FD32" s="323"/>
      <c r="FE32" s="323"/>
      <c r="FF32" s="323"/>
      <c r="FG32" s="323"/>
      <c r="FH32" s="323"/>
      <c r="FI32" s="323"/>
      <c r="FJ32" s="323"/>
      <c r="FK32" s="323"/>
      <c r="FL32" s="323"/>
      <c r="FM32" s="323"/>
      <c r="FN32" s="323"/>
      <c r="FO32" s="323"/>
      <c r="FP32" s="323"/>
      <c r="FQ32" s="323"/>
      <c r="FR32" s="323"/>
      <c r="FS32" s="323"/>
      <c r="FT32" s="323"/>
      <c r="FU32" s="323"/>
      <c r="FV32" s="323"/>
      <c r="FW32" s="323"/>
      <c r="FX32" s="323"/>
      <c r="FY32" s="323"/>
      <c r="FZ32" s="323"/>
      <c r="GA32" s="323"/>
      <c r="GB32" s="323"/>
      <c r="GC32" s="323"/>
      <c r="GD32" s="323"/>
      <c r="GE32" s="323"/>
      <c r="GF32" s="323"/>
      <c r="GG32" s="323"/>
      <c r="GH32" s="323"/>
      <c r="GI32" s="323"/>
      <c r="GJ32" s="323"/>
      <c r="GK32" s="323"/>
      <c r="GL32" s="323"/>
      <c r="GM32" s="323"/>
      <c r="GN32" s="323"/>
      <c r="GO32" s="323"/>
      <c r="GP32" s="323"/>
      <c r="GQ32" s="323"/>
      <c r="GR32" s="323"/>
      <c r="GS32" s="323"/>
      <c r="GT32" s="323"/>
      <c r="GU32" s="323"/>
      <c r="GV32" s="323"/>
      <c r="GW32" s="323"/>
      <c r="GX32" s="323"/>
      <c r="GY32" s="323"/>
      <c r="GZ32" s="323"/>
      <c r="HA32" s="323"/>
      <c r="HB32" s="323"/>
      <c r="HC32" s="323"/>
      <c r="HD32" s="323"/>
      <c r="HE32" s="323"/>
      <c r="HF32" s="323"/>
      <c r="HG32" s="323"/>
      <c r="HH32" s="323"/>
      <c r="HI32" s="323"/>
      <c r="HJ32" s="323"/>
      <c r="HK32" s="323"/>
      <c r="HL32" s="323"/>
      <c r="HM32" s="323"/>
      <c r="HN32" s="323"/>
      <c r="HO32" s="323"/>
      <c r="HP32" s="323"/>
      <c r="HQ32" s="323"/>
      <c r="HR32" s="323"/>
      <c r="HS32" s="323"/>
      <c r="HT32" s="323"/>
      <c r="HU32" s="323"/>
      <c r="HV32" s="323"/>
      <c r="HW32" s="323"/>
      <c r="HX32" s="323"/>
      <c r="HY32" s="323"/>
      <c r="HZ32" s="323"/>
      <c r="IA32" s="323"/>
      <c r="IB32" s="323"/>
      <c r="IC32" s="323"/>
      <c r="ID32" s="323"/>
      <c r="IE32" s="323"/>
      <c r="IF32" s="323"/>
      <c r="IG32" s="323"/>
      <c r="IH32" s="323"/>
      <c r="II32" s="323"/>
      <c r="IJ32" s="323"/>
      <c r="IK32" s="323"/>
      <c r="IL32" s="323"/>
      <c r="IM32" s="323"/>
      <c r="IN32" s="323"/>
      <c r="IO32" s="323"/>
      <c r="IP32" s="323"/>
      <c r="IQ32" s="323"/>
      <c r="IR32" s="323"/>
      <c r="IS32" s="323"/>
      <c r="IT32" s="323"/>
      <c r="IU32" s="323"/>
      <c r="IV32" s="323"/>
    </row>
    <row r="33" spans="1:256" s="672" customFormat="1" ht="14" x14ac:dyDescent="0.3">
      <c r="A33" s="269" t="s">
        <v>264</v>
      </c>
      <c r="B33" s="340"/>
      <c r="C33" s="340"/>
      <c r="D33" s="340"/>
      <c r="E33" s="340"/>
      <c r="F33" s="385"/>
      <c r="G33" s="386"/>
      <c r="H33" s="387"/>
      <c r="I33" s="382"/>
      <c r="J33" s="382"/>
      <c r="K33" s="388"/>
      <c r="L33" s="331"/>
      <c r="M33" s="331"/>
      <c r="N33" s="378"/>
      <c r="O33" s="379"/>
      <c r="P33" s="379"/>
      <c r="Q33" s="379"/>
    </row>
    <row r="34" spans="1:256" s="672" customFormat="1" ht="14" x14ac:dyDescent="0.3">
      <c r="A34" s="352" t="s">
        <v>257</v>
      </c>
      <c r="B34" s="340"/>
      <c r="C34" s="340"/>
      <c r="D34" s="340"/>
      <c r="E34" s="340"/>
      <c r="F34" s="385"/>
      <c r="G34" s="386"/>
      <c r="H34" s="387">
        <v>96324</v>
      </c>
      <c r="I34" s="382">
        <v>79456</v>
      </c>
      <c r="J34" s="382">
        <f t="shared" ref="J34:J37" si="1">H34-I34</f>
        <v>16868</v>
      </c>
      <c r="K34" s="388"/>
      <c r="L34" s="331"/>
      <c r="M34" s="331"/>
      <c r="N34" s="378"/>
      <c r="O34" s="379"/>
      <c r="P34" s="379"/>
      <c r="Q34" s="379"/>
    </row>
    <row r="35" spans="1:256" s="672" customFormat="1" ht="14" x14ac:dyDescent="0.3">
      <c r="A35" s="352" t="s">
        <v>259</v>
      </c>
      <c r="B35" s="340"/>
      <c r="C35" s="340"/>
      <c r="D35" s="340"/>
      <c r="E35" s="340"/>
      <c r="F35" s="385"/>
      <c r="G35" s="386"/>
      <c r="H35" s="387">
        <v>0</v>
      </c>
      <c r="I35" s="382">
        <v>0</v>
      </c>
      <c r="J35" s="382">
        <f t="shared" si="1"/>
        <v>0</v>
      </c>
      <c r="K35" s="388"/>
      <c r="L35" s="331"/>
      <c r="M35" s="331"/>
      <c r="N35" s="378"/>
      <c r="O35" s="379"/>
      <c r="P35" s="379"/>
      <c r="Q35" s="379"/>
    </row>
    <row r="36" spans="1:256" s="672" customFormat="1" ht="14" x14ac:dyDescent="0.3">
      <c r="A36" s="352" t="s">
        <v>261</v>
      </c>
      <c r="B36" s="340"/>
      <c r="C36" s="340"/>
      <c r="D36" s="340"/>
      <c r="E36" s="340"/>
      <c r="F36" s="385"/>
      <c r="G36" s="386"/>
      <c r="H36" s="387">
        <v>0</v>
      </c>
      <c r="I36" s="382">
        <v>0</v>
      </c>
      <c r="J36" s="382">
        <f t="shared" si="1"/>
        <v>0</v>
      </c>
      <c r="K36" s="388"/>
      <c r="L36" s="331"/>
      <c r="M36" s="331"/>
      <c r="N36" s="378"/>
      <c r="O36" s="379"/>
      <c r="P36" s="379"/>
      <c r="Q36" s="379"/>
    </row>
    <row r="37" spans="1:256" s="672" customFormat="1" ht="14" x14ac:dyDescent="0.3">
      <c r="A37" s="352" t="s">
        <v>263</v>
      </c>
      <c r="B37" s="389"/>
      <c r="C37" s="389"/>
      <c r="D37" s="389"/>
      <c r="E37" s="389"/>
      <c r="F37" s="390"/>
      <c r="G37" s="391"/>
      <c r="H37" s="392">
        <v>0</v>
      </c>
      <c r="I37" s="393">
        <v>0</v>
      </c>
      <c r="J37" s="393">
        <f t="shared" si="1"/>
        <v>0</v>
      </c>
      <c r="K37" s="388"/>
      <c r="L37" s="331"/>
      <c r="M37" s="331"/>
      <c r="N37" s="378"/>
      <c r="O37" s="379"/>
      <c r="P37" s="379"/>
      <c r="Q37" s="379"/>
    </row>
    <row r="38" spans="1:256" s="672" customFormat="1" ht="14" x14ac:dyDescent="0.3">
      <c r="A38" s="394" t="s">
        <v>276</v>
      </c>
      <c r="B38" s="340"/>
      <c r="C38" s="340"/>
      <c r="D38" s="340"/>
      <c r="E38" s="340"/>
      <c r="F38" s="385"/>
      <c r="G38" s="386"/>
      <c r="H38" s="387">
        <f>SUM(H34:H37)</f>
        <v>96324</v>
      </c>
      <c r="I38" s="382">
        <f>SUM(I34:I37)</f>
        <v>79456</v>
      </c>
      <c r="J38" s="382">
        <f>SUM(J34:J37)</f>
        <v>16868</v>
      </c>
      <c r="K38" s="303" t="s">
        <v>338</v>
      </c>
      <c r="L38" s="331"/>
      <c r="M38" s="331"/>
      <c r="N38" s="378"/>
      <c r="O38" s="379"/>
      <c r="P38" s="379"/>
      <c r="Q38" s="379"/>
    </row>
    <row r="39" spans="1:256" s="672" customFormat="1" ht="14" x14ac:dyDescent="0.3">
      <c r="A39" s="412"/>
      <c r="B39" s="340"/>
      <c r="C39" s="340"/>
      <c r="D39" s="340"/>
      <c r="E39" s="340"/>
      <c r="F39" s="385"/>
      <c r="G39" s="386"/>
      <c r="H39" s="387"/>
      <c r="I39" s="382"/>
      <c r="J39" s="382"/>
      <c r="K39" s="303"/>
      <c r="L39" s="331"/>
      <c r="M39" s="331"/>
      <c r="N39" s="378"/>
      <c r="O39" s="379"/>
      <c r="P39" s="379"/>
      <c r="Q39" s="379"/>
    </row>
    <row r="40" spans="1:256" ht="14" x14ac:dyDescent="0.3">
      <c r="A40" s="350" t="s">
        <v>213</v>
      </c>
      <c r="B40" s="341"/>
      <c r="C40" s="341"/>
      <c r="D40" s="341"/>
      <c r="E40" s="341"/>
      <c r="F40" s="342"/>
      <c r="G40" s="346"/>
      <c r="H40" s="353"/>
      <c r="I40" s="353"/>
      <c r="J40" s="354"/>
      <c r="N40" s="356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/>
      <c r="DD40" s="323"/>
      <c r="DE40" s="323"/>
      <c r="DF40" s="323"/>
      <c r="DG40" s="323"/>
      <c r="DH40" s="323"/>
      <c r="DI40" s="323"/>
      <c r="DJ40" s="323"/>
      <c r="DK40" s="323"/>
      <c r="DL40" s="323"/>
      <c r="DM40" s="323"/>
      <c r="DN40" s="323"/>
      <c r="DO40" s="323"/>
      <c r="DP40" s="323"/>
      <c r="DQ40" s="323"/>
      <c r="DR40" s="323"/>
      <c r="DS40" s="323"/>
      <c r="DT40" s="323"/>
      <c r="DU40" s="323"/>
      <c r="DV40" s="323"/>
      <c r="DW40" s="323"/>
      <c r="DX40" s="323"/>
      <c r="DY40" s="323"/>
      <c r="DZ40" s="323"/>
      <c r="EA40" s="323"/>
      <c r="EB40" s="323"/>
      <c r="EC40" s="323"/>
      <c r="ED40" s="323"/>
      <c r="EE40" s="323"/>
      <c r="EF40" s="323"/>
      <c r="EG40" s="323"/>
      <c r="EH40" s="323"/>
      <c r="EI40" s="323"/>
      <c r="EJ40" s="323"/>
      <c r="EK40" s="323"/>
      <c r="EL40" s="323"/>
      <c r="EM40" s="323"/>
      <c r="EN40" s="323"/>
      <c r="EO40" s="323"/>
      <c r="EP40" s="323"/>
      <c r="EQ40" s="323"/>
      <c r="ER40" s="323"/>
      <c r="ES40" s="323"/>
      <c r="ET40" s="323"/>
      <c r="EU40" s="323"/>
      <c r="EV40" s="323"/>
      <c r="EW40" s="323"/>
      <c r="EX40" s="323"/>
      <c r="EY40" s="323"/>
      <c r="EZ40" s="323"/>
      <c r="FA40" s="323"/>
      <c r="FB40" s="323"/>
      <c r="FC40" s="323"/>
      <c r="FD40" s="323"/>
      <c r="FE40" s="323"/>
      <c r="FF40" s="323"/>
      <c r="FG40" s="323"/>
      <c r="FH40" s="323"/>
      <c r="FI40" s="323"/>
      <c r="FJ40" s="323"/>
      <c r="FK40" s="323"/>
      <c r="FL40" s="323"/>
      <c r="FM40" s="323"/>
      <c r="FN40" s="323"/>
      <c r="FO40" s="323"/>
      <c r="FP40" s="323"/>
      <c r="FQ40" s="323"/>
      <c r="FR40" s="323"/>
      <c r="FS40" s="323"/>
      <c r="FT40" s="323"/>
      <c r="FU40" s="323"/>
      <c r="FV40" s="323"/>
      <c r="FW40" s="323"/>
      <c r="FX40" s="323"/>
      <c r="FY40" s="323"/>
      <c r="FZ40" s="323"/>
      <c r="GA40" s="323"/>
      <c r="GB40" s="323"/>
      <c r="GC40" s="323"/>
      <c r="GD40" s="323"/>
      <c r="GE40" s="323"/>
      <c r="GF40" s="323"/>
      <c r="GG40" s="323"/>
      <c r="GH40" s="323"/>
      <c r="GI40" s="323"/>
      <c r="GJ40" s="323"/>
      <c r="GK40" s="323"/>
      <c r="GL40" s="323"/>
      <c r="GM40" s="323"/>
      <c r="GN40" s="323"/>
      <c r="GO40" s="323"/>
      <c r="GP40" s="323"/>
      <c r="GQ40" s="323"/>
      <c r="GR40" s="323"/>
      <c r="GS40" s="323"/>
      <c r="GT40" s="323"/>
      <c r="GU40" s="323"/>
      <c r="GV40" s="323"/>
      <c r="GW40" s="323"/>
      <c r="GX40" s="323"/>
      <c r="GY40" s="323"/>
      <c r="GZ40" s="323"/>
      <c r="HA40" s="323"/>
      <c r="HB40" s="323"/>
      <c r="HC40" s="323"/>
      <c r="HD40" s="323"/>
      <c r="HE40" s="323"/>
      <c r="HF40" s="323"/>
      <c r="HG40" s="323"/>
      <c r="HH40" s="323"/>
      <c r="HI40" s="323"/>
      <c r="HJ40" s="323"/>
      <c r="HK40" s="323"/>
      <c r="HL40" s="323"/>
      <c r="HM40" s="323"/>
      <c r="HN40" s="323"/>
      <c r="HO40" s="323"/>
      <c r="HP40" s="323"/>
      <c r="HQ40" s="323"/>
      <c r="HR40" s="323"/>
      <c r="HS40" s="323"/>
      <c r="HT40" s="323"/>
      <c r="HU40" s="323"/>
      <c r="HV40" s="323"/>
      <c r="HW40" s="323"/>
      <c r="HX40" s="323"/>
      <c r="HY40" s="323"/>
      <c r="HZ40" s="323"/>
      <c r="IA40" s="323"/>
      <c r="IB40" s="323"/>
      <c r="IC40" s="323"/>
      <c r="ID40" s="323"/>
      <c r="IE40" s="323"/>
      <c r="IF40" s="323"/>
      <c r="IG40" s="323"/>
      <c r="IH40" s="323"/>
      <c r="II40" s="323"/>
      <c r="IJ40" s="323"/>
      <c r="IK40" s="323"/>
      <c r="IL40" s="323"/>
      <c r="IM40" s="323"/>
      <c r="IN40" s="323"/>
      <c r="IO40" s="323"/>
      <c r="IP40" s="323"/>
      <c r="IQ40" s="323"/>
      <c r="IR40" s="323"/>
      <c r="IS40" s="323"/>
      <c r="IT40" s="323"/>
      <c r="IU40" s="323"/>
      <c r="IV40" s="323"/>
    </row>
    <row r="41" spans="1:256" ht="14" x14ac:dyDescent="0.3">
      <c r="A41" s="352" t="s">
        <v>257</v>
      </c>
      <c r="B41" s="341"/>
      <c r="C41" s="341"/>
      <c r="D41" s="341"/>
      <c r="E41" s="341"/>
      <c r="F41" s="342"/>
      <c r="G41" s="341"/>
      <c r="H41" s="380">
        <v>26629</v>
      </c>
      <c r="I41" s="381">
        <v>53695</v>
      </c>
      <c r="J41" s="382">
        <f>H41-I41</f>
        <v>-27066</v>
      </c>
      <c r="K41" s="383"/>
      <c r="L41" s="380"/>
      <c r="M41" s="353"/>
      <c r="N41" s="356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K41" s="323"/>
      <c r="CL41" s="323"/>
      <c r="CM41" s="323"/>
      <c r="CN41" s="323"/>
      <c r="CO41" s="323"/>
      <c r="CP41" s="323"/>
      <c r="CQ41" s="323"/>
      <c r="CR41" s="323"/>
      <c r="CS41" s="323"/>
      <c r="CT41" s="323"/>
      <c r="CU41" s="323"/>
      <c r="CV41" s="323"/>
      <c r="CW41" s="323"/>
      <c r="CX41" s="323"/>
      <c r="CY41" s="323"/>
      <c r="CZ41" s="323"/>
      <c r="DA41" s="323"/>
      <c r="DB41" s="323"/>
      <c r="DC41" s="323"/>
      <c r="DD41" s="323"/>
      <c r="DE41" s="323"/>
      <c r="DF41" s="323"/>
      <c r="DG41" s="323"/>
      <c r="DH41" s="323"/>
      <c r="DI41" s="323"/>
      <c r="DJ41" s="323"/>
      <c r="DK41" s="323"/>
      <c r="DL41" s="323"/>
      <c r="DM41" s="323"/>
      <c r="DN41" s="323"/>
      <c r="DO41" s="323"/>
      <c r="DP41" s="323"/>
      <c r="DQ41" s="323"/>
      <c r="DR41" s="323"/>
      <c r="DS41" s="323"/>
      <c r="DT41" s="323"/>
      <c r="DU41" s="323"/>
      <c r="DV41" s="323"/>
      <c r="DW41" s="323"/>
      <c r="DX41" s="323"/>
      <c r="DY41" s="323"/>
      <c r="DZ41" s="323"/>
      <c r="EA41" s="323"/>
      <c r="EB41" s="323"/>
      <c r="EC41" s="323"/>
      <c r="ED41" s="323"/>
      <c r="EE41" s="323"/>
      <c r="EF41" s="323"/>
      <c r="EG41" s="323"/>
      <c r="EH41" s="323"/>
      <c r="EI41" s="323"/>
      <c r="EJ41" s="323"/>
      <c r="EK41" s="323"/>
      <c r="EL41" s="323"/>
      <c r="EM41" s="323"/>
      <c r="EN41" s="323"/>
      <c r="EO41" s="323"/>
      <c r="EP41" s="323"/>
      <c r="EQ41" s="323"/>
      <c r="ER41" s="323"/>
      <c r="ES41" s="323"/>
      <c r="ET41" s="323"/>
      <c r="EU41" s="323"/>
      <c r="EV41" s="323"/>
      <c r="EW41" s="323"/>
      <c r="EX41" s="323"/>
      <c r="EY41" s="323"/>
      <c r="EZ41" s="323"/>
      <c r="FA41" s="323"/>
      <c r="FB41" s="323"/>
      <c r="FC41" s="323"/>
      <c r="FD41" s="323"/>
      <c r="FE41" s="323"/>
      <c r="FF41" s="323"/>
      <c r="FG41" s="323"/>
      <c r="FH41" s="323"/>
      <c r="FI41" s="323"/>
      <c r="FJ41" s="323"/>
      <c r="FK41" s="323"/>
      <c r="FL41" s="323"/>
      <c r="FM41" s="323"/>
      <c r="FN41" s="323"/>
      <c r="FO41" s="323"/>
      <c r="FP41" s="323"/>
      <c r="FQ41" s="323"/>
      <c r="FR41" s="323"/>
      <c r="FS41" s="323"/>
      <c r="FT41" s="323"/>
      <c r="FU41" s="323"/>
      <c r="FV41" s="323"/>
      <c r="FW41" s="323"/>
      <c r="FX41" s="323"/>
      <c r="FY41" s="323"/>
      <c r="FZ41" s="323"/>
      <c r="GA41" s="323"/>
      <c r="GB41" s="323"/>
      <c r="GC41" s="323"/>
      <c r="GD41" s="323"/>
      <c r="GE41" s="323"/>
      <c r="GF41" s="323"/>
      <c r="GG41" s="323"/>
      <c r="GH41" s="323"/>
      <c r="GI41" s="323"/>
      <c r="GJ41" s="323"/>
      <c r="GK41" s="323"/>
      <c r="GL41" s="323"/>
      <c r="GM41" s="323"/>
      <c r="GN41" s="323"/>
      <c r="GO41" s="323"/>
      <c r="GP41" s="323"/>
      <c r="GQ41" s="323"/>
      <c r="GR41" s="323"/>
      <c r="GS41" s="323"/>
      <c r="GT41" s="323"/>
      <c r="GU41" s="323"/>
      <c r="GV41" s="323"/>
      <c r="GW41" s="323"/>
      <c r="GX41" s="323"/>
      <c r="GY41" s="323"/>
      <c r="GZ41" s="323"/>
      <c r="HA41" s="323"/>
      <c r="HB41" s="323"/>
      <c r="HC41" s="323"/>
      <c r="HD41" s="323"/>
      <c r="HE41" s="323"/>
      <c r="HF41" s="323"/>
      <c r="HG41" s="323"/>
      <c r="HH41" s="323"/>
      <c r="HI41" s="323"/>
      <c r="HJ41" s="323"/>
      <c r="HK41" s="323"/>
      <c r="HL41" s="323"/>
      <c r="HM41" s="323"/>
      <c r="HN41" s="323"/>
      <c r="HO41" s="323"/>
      <c r="HP41" s="323"/>
      <c r="HQ41" s="323"/>
      <c r="HR41" s="323"/>
      <c r="HS41" s="323"/>
      <c r="HT41" s="323"/>
      <c r="HU41" s="323"/>
      <c r="HV41" s="323"/>
      <c r="HW41" s="323"/>
      <c r="HX41" s="323"/>
      <c r="HY41" s="323"/>
      <c r="HZ41" s="323"/>
      <c r="IA41" s="323"/>
      <c r="IB41" s="323"/>
      <c r="IC41" s="323"/>
      <c r="ID41" s="323"/>
      <c r="IE41" s="323"/>
      <c r="IF41" s="323"/>
      <c r="IG41" s="323"/>
      <c r="IH41" s="323"/>
      <c r="II41" s="323"/>
      <c r="IJ41" s="323"/>
      <c r="IK41" s="323"/>
      <c r="IL41" s="323"/>
      <c r="IM41" s="323"/>
      <c r="IN41" s="323"/>
      <c r="IO41" s="323"/>
      <c r="IP41" s="323"/>
      <c r="IQ41" s="323"/>
      <c r="IR41" s="323"/>
      <c r="IS41" s="323"/>
      <c r="IT41" s="323"/>
      <c r="IU41" s="323"/>
      <c r="IV41" s="323"/>
    </row>
    <row r="42" spans="1:256" ht="14" x14ac:dyDescent="0.3">
      <c r="A42" s="352" t="s">
        <v>259</v>
      </c>
      <c r="B42" s="341"/>
      <c r="C42" s="341"/>
      <c r="D42" s="341"/>
      <c r="E42" s="341"/>
      <c r="F42" s="342"/>
      <c r="G42" s="341"/>
      <c r="H42" s="380">
        <v>5862</v>
      </c>
      <c r="I42" s="381">
        <v>5451</v>
      </c>
      <c r="J42" s="382">
        <f t="shared" ref="J42:J44" si="2">H42-I42</f>
        <v>411</v>
      </c>
      <c r="K42" s="383"/>
      <c r="M42" s="353"/>
      <c r="N42" s="356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3"/>
      <c r="BT42" s="323"/>
      <c r="BU42" s="323"/>
      <c r="BV42" s="323"/>
      <c r="BW42" s="323"/>
      <c r="BX42" s="323"/>
      <c r="BY42" s="323"/>
      <c r="BZ42" s="323"/>
      <c r="CA42" s="323"/>
      <c r="CB42" s="323"/>
      <c r="CC42" s="323"/>
      <c r="CD42" s="323"/>
      <c r="CE42" s="323"/>
      <c r="CF42" s="323"/>
      <c r="CG42" s="323"/>
      <c r="CH42" s="323"/>
      <c r="CI42" s="323"/>
      <c r="CJ42" s="323"/>
      <c r="CK42" s="323"/>
      <c r="CL42" s="323"/>
      <c r="CM42" s="323"/>
      <c r="CN42" s="323"/>
      <c r="CO42" s="323"/>
      <c r="CP42" s="323"/>
      <c r="CQ42" s="323"/>
      <c r="CR42" s="323"/>
      <c r="CS42" s="323"/>
      <c r="CT42" s="323"/>
      <c r="CU42" s="323"/>
      <c r="CV42" s="323"/>
      <c r="CW42" s="323"/>
      <c r="CX42" s="323"/>
      <c r="CY42" s="323"/>
      <c r="CZ42" s="323"/>
      <c r="DA42" s="323"/>
      <c r="DB42" s="323"/>
      <c r="DC42" s="323"/>
      <c r="DD42" s="323"/>
      <c r="DE42" s="323"/>
      <c r="DF42" s="323"/>
      <c r="DG42" s="323"/>
      <c r="DH42" s="323"/>
      <c r="DI42" s="323"/>
      <c r="DJ42" s="323"/>
      <c r="DK42" s="323"/>
      <c r="DL42" s="323"/>
      <c r="DM42" s="323"/>
      <c r="DN42" s="323"/>
      <c r="DO42" s="323"/>
      <c r="DP42" s="323"/>
      <c r="DQ42" s="323"/>
      <c r="DR42" s="323"/>
      <c r="DS42" s="323"/>
      <c r="DT42" s="323"/>
      <c r="DU42" s="323"/>
      <c r="DV42" s="323"/>
      <c r="DW42" s="323"/>
      <c r="DX42" s="323"/>
      <c r="DY42" s="323"/>
      <c r="DZ42" s="323"/>
      <c r="EA42" s="323"/>
      <c r="EB42" s="323"/>
      <c r="EC42" s="323"/>
      <c r="ED42" s="323"/>
      <c r="EE42" s="323"/>
      <c r="EF42" s="323"/>
      <c r="EG42" s="323"/>
      <c r="EH42" s="323"/>
      <c r="EI42" s="323"/>
      <c r="EJ42" s="323"/>
      <c r="EK42" s="323"/>
      <c r="EL42" s="323"/>
      <c r="EM42" s="323"/>
      <c r="EN42" s="323"/>
      <c r="EO42" s="323"/>
      <c r="EP42" s="323"/>
      <c r="EQ42" s="323"/>
      <c r="ER42" s="323"/>
      <c r="ES42" s="323"/>
      <c r="ET42" s="323"/>
      <c r="EU42" s="323"/>
      <c r="EV42" s="323"/>
      <c r="EW42" s="323"/>
      <c r="EX42" s="323"/>
      <c r="EY42" s="323"/>
      <c r="EZ42" s="323"/>
      <c r="FA42" s="323"/>
      <c r="FB42" s="323"/>
      <c r="FC42" s="323"/>
      <c r="FD42" s="323"/>
      <c r="FE42" s="323"/>
      <c r="FF42" s="323"/>
      <c r="FG42" s="323"/>
      <c r="FH42" s="323"/>
      <c r="FI42" s="323"/>
      <c r="FJ42" s="323"/>
      <c r="FK42" s="323"/>
      <c r="FL42" s="323"/>
      <c r="FM42" s="323"/>
      <c r="FN42" s="323"/>
      <c r="FO42" s="323"/>
      <c r="FP42" s="323"/>
      <c r="FQ42" s="323"/>
      <c r="FR42" s="323"/>
      <c r="FS42" s="323"/>
      <c r="FT42" s="323"/>
      <c r="FU42" s="323"/>
      <c r="FV42" s="323"/>
      <c r="FW42" s="323"/>
      <c r="FX42" s="323"/>
      <c r="FY42" s="323"/>
      <c r="FZ42" s="323"/>
      <c r="GA42" s="323"/>
      <c r="GB42" s="323"/>
      <c r="GC42" s="323"/>
      <c r="GD42" s="323"/>
      <c r="GE42" s="323"/>
      <c r="GF42" s="323"/>
      <c r="GG42" s="323"/>
      <c r="GH42" s="323"/>
      <c r="GI42" s="323"/>
      <c r="GJ42" s="323"/>
      <c r="GK42" s="323"/>
      <c r="GL42" s="323"/>
      <c r="GM42" s="323"/>
      <c r="GN42" s="323"/>
      <c r="GO42" s="323"/>
      <c r="GP42" s="323"/>
      <c r="GQ42" s="323"/>
      <c r="GR42" s="323"/>
      <c r="GS42" s="323"/>
      <c r="GT42" s="323"/>
      <c r="GU42" s="323"/>
      <c r="GV42" s="323"/>
      <c r="GW42" s="323"/>
      <c r="GX42" s="323"/>
      <c r="GY42" s="323"/>
      <c r="GZ42" s="323"/>
      <c r="HA42" s="323"/>
      <c r="HB42" s="323"/>
      <c r="HC42" s="323"/>
      <c r="HD42" s="323"/>
      <c r="HE42" s="323"/>
      <c r="HF42" s="323"/>
      <c r="HG42" s="323"/>
      <c r="HH42" s="323"/>
      <c r="HI42" s="323"/>
      <c r="HJ42" s="323"/>
      <c r="HK42" s="323"/>
      <c r="HL42" s="323"/>
      <c r="HM42" s="323"/>
      <c r="HN42" s="323"/>
      <c r="HO42" s="323"/>
      <c r="HP42" s="323"/>
      <c r="HQ42" s="323"/>
      <c r="HR42" s="323"/>
      <c r="HS42" s="323"/>
      <c r="HT42" s="323"/>
      <c r="HU42" s="323"/>
      <c r="HV42" s="323"/>
      <c r="HW42" s="323"/>
      <c r="HX42" s="323"/>
      <c r="HY42" s="323"/>
      <c r="HZ42" s="323"/>
      <c r="IA42" s="323"/>
      <c r="IB42" s="323"/>
      <c r="IC42" s="323"/>
      <c r="ID42" s="323"/>
      <c r="IE42" s="323"/>
      <c r="IF42" s="323"/>
      <c r="IG42" s="323"/>
      <c r="IH42" s="323"/>
      <c r="II42" s="323"/>
      <c r="IJ42" s="323"/>
      <c r="IK42" s="323"/>
      <c r="IL42" s="323"/>
      <c r="IM42" s="323"/>
      <c r="IN42" s="323"/>
      <c r="IO42" s="323"/>
      <c r="IP42" s="323"/>
      <c r="IQ42" s="323"/>
      <c r="IR42" s="323"/>
      <c r="IS42" s="323"/>
      <c r="IT42" s="323"/>
      <c r="IU42" s="323"/>
      <c r="IV42" s="323"/>
    </row>
    <row r="43" spans="1:256" ht="14" x14ac:dyDescent="0.3">
      <c r="A43" s="352" t="s">
        <v>261</v>
      </c>
      <c r="B43" s="341"/>
      <c r="C43" s="341"/>
      <c r="D43" s="341"/>
      <c r="E43" s="341"/>
      <c r="F43" s="342"/>
      <c r="G43" s="341"/>
      <c r="H43" s="380">
        <v>0</v>
      </c>
      <c r="I43" s="381">
        <v>4141</v>
      </c>
      <c r="J43" s="382">
        <f t="shared" si="2"/>
        <v>-4141</v>
      </c>
      <c r="K43" s="383"/>
      <c r="M43" s="353"/>
      <c r="N43" s="356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323"/>
      <c r="BY43" s="323"/>
      <c r="BZ43" s="323"/>
      <c r="CA43" s="323"/>
      <c r="CB43" s="323"/>
      <c r="CC43" s="323"/>
      <c r="CD43" s="323"/>
      <c r="CE43" s="323"/>
      <c r="CF43" s="323"/>
      <c r="CG43" s="323"/>
      <c r="CH43" s="323"/>
      <c r="CI43" s="323"/>
      <c r="CJ43" s="323"/>
      <c r="CK43" s="323"/>
      <c r="CL43" s="323"/>
      <c r="CM43" s="323"/>
      <c r="CN43" s="323"/>
      <c r="CO43" s="323"/>
      <c r="CP43" s="323"/>
      <c r="CQ43" s="323"/>
      <c r="CR43" s="323"/>
      <c r="CS43" s="323"/>
      <c r="CT43" s="323"/>
      <c r="CU43" s="323"/>
      <c r="CV43" s="323"/>
      <c r="CW43" s="323"/>
      <c r="CX43" s="323"/>
      <c r="CY43" s="323"/>
      <c r="CZ43" s="323"/>
      <c r="DA43" s="323"/>
      <c r="DB43" s="323"/>
      <c r="DC43" s="323"/>
      <c r="DD43" s="323"/>
      <c r="DE43" s="323"/>
      <c r="DF43" s="323"/>
      <c r="DG43" s="323"/>
      <c r="DH43" s="323"/>
      <c r="DI43" s="323"/>
      <c r="DJ43" s="323"/>
      <c r="DK43" s="323"/>
      <c r="DL43" s="323"/>
      <c r="DM43" s="323"/>
      <c r="DN43" s="323"/>
      <c r="DO43" s="323"/>
      <c r="DP43" s="323"/>
      <c r="DQ43" s="323"/>
      <c r="DR43" s="323"/>
      <c r="DS43" s="323"/>
      <c r="DT43" s="323"/>
      <c r="DU43" s="323"/>
      <c r="DV43" s="323"/>
      <c r="DW43" s="323"/>
      <c r="DX43" s="323"/>
      <c r="DY43" s="323"/>
      <c r="DZ43" s="323"/>
      <c r="EA43" s="323"/>
      <c r="EB43" s="323"/>
      <c r="EC43" s="323"/>
      <c r="ED43" s="323"/>
      <c r="EE43" s="323"/>
      <c r="EF43" s="323"/>
      <c r="EG43" s="323"/>
      <c r="EH43" s="323"/>
      <c r="EI43" s="323"/>
      <c r="EJ43" s="323"/>
      <c r="EK43" s="323"/>
      <c r="EL43" s="323"/>
      <c r="EM43" s="323"/>
      <c r="EN43" s="323"/>
      <c r="EO43" s="323"/>
      <c r="EP43" s="323"/>
      <c r="EQ43" s="323"/>
      <c r="ER43" s="323"/>
      <c r="ES43" s="323"/>
      <c r="ET43" s="323"/>
      <c r="EU43" s="323"/>
      <c r="EV43" s="323"/>
      <c r="EW43" s="323"/>
      <c r="EX43" s="323"/>
      <c r="EY43" s="323"/>
      <c r="EZ43" s="323"/>
      <c r="FA43" s="323"/>
      <c r="FB43" s="323"/>
      <c r="FC43" s="323"/>
      <c r="FD43" s="323"/>
      <c r="FE43" s="323"/>
      <c r="FF43" s="323"/>
      <c r="FG43" s="323"/>
      <c r="FH43" s="323"/>
      <c r="FI43" s="323"/>
      <c r="FJ43" s="323"/>
      <c r="FK43" s="323"/>
      <c r="FL43" s="323"/>
      <c r="FM43" s="323"/>
      <c r="FN43" s="323"/>
      <c r="FO43" s="323"/>
      <c r="FP43" s="323"/>
      <c r="FQ43" s="323"/>
      <c r="FR43" s="323"/>
      <c r="FS43" s="323"/>
      <c r="FT43" s="323"/>
      <c r="FU43" s="323"/>
      <c r="FV43" s="323"/>
      <c r="FW43" s="323"/>
      <c r="FX43" s="323"/>
      <c r="FY43" s="323"/>
      <c r="FZ43" s="323"/>
      <c r="GA43" s="323"/>
      <c r="GB43" s="323"/>
      <c r="GC43" s="323"/>
      <c r="GD43" s="323"/>
      <c r="GE43" s="323"/>
      <c r="GF43" s="323"/>
      <c r="GG43" s="323"/>
      <c r="GH43" s="323"/>
      <c r="GI43" s="323"/>
      <c r="GJ43" s="323"/>
      <c r="GK43" s="323"/>
      <c r="GL43" s="323"/>
      <c r="GM43" s="323"/>
      <c r="GN43" s="323"/>
      <c r="GO43" s="323"/>
      <c r="GP43" s="323"/>
      <c r="GQ43" s="323"/>
      <c r="GR43" s="323"/>
      <c r="GS43" s="323"/>
      <c r="GT43" s="323"/>
      <c r="GU43" s="323"/>
      <c r="GV43" s="323"/>
      <c r="GW43" s="323"/>
      <c r="GX43" s="323"/>
      <c r="GY43" s="323"/>
      <c r="GZ43" s="323"/>
      <c r="HA43" s="323"/>
      <c r="HB43" s="323"/>
      <c r="HC43" s="323"/>
      <c r="HD43" s="323"/>
      <c r="HE43" s="323"/>
      <c r="HF43" s="323"/>
      <c r="HG43" s="323"/>
      <c r="HH43" s="323"/>
      <c r="HI43" s="323"/>
      <c r="HJ43" s="323"/>
      <c r="HK43" s="323"/>
      <c r="HL43" s="323"/>
      <c r="HM43" s="323"/>
      <c r="HN43" s="323"/>
      <c r="HO43" s="323"/>
      <c r="HP43" s="323"/>
      <c r="HQ43" s="323"/>
      <c r="HR43" s="323"/>
      <c r="HS43" s="323"/>
      <c r="HT43" s="323"/>
      <c r="HU43" s="323"/>
      <c r="HV43" s="323"/>
      <c r="HW43" s="323"/>
      <c r="HX43" s="323"/>
      <c r="HY43" s="323"/>
      <c r="HZ43" s="323"/>
      <c r="IA43" s="323"/>
      <c r="IB43" s="323"/>
      <c r="IC43" s="323"/>
      <c r="ID43" s="323"/>
      <c r="IE43" s="323"/>
      <c r="IF43" s="323"/>
      <c r="IG43" s="323"/>
      <c r="IH43" s="323"/>
      <c r="II43" s="323"/>
      <c r="IJ43" s="323"/>
      <c r="IK43" s="323"/>
      <c r="IL43" s="323"/>
      <c r="IM43" s="323"/>
      <c r="IN43" s="323"/>
      <c r="IO43" s="323"/>
      <c r="IP43" s="323"/>
      <c r="IQ43" s="323"/>
      <c r="IR43" s="323"/>
      <c r="IS43" s="323"/>
      <c r="IT43" s="323"/>
      <c r="IU43" s="323"/>
      <c r="IV43" s="323"/>
    </row>
    <row r="44" spans="1:256" ht="14" x14ac:dyDescent="0.3">
      <c r="A44" s="352" t="s">
        <v>263</v>
      </c>
      <c r="B44" s="341"/>
      <c r="C44" s="341"/>
      <c r="D44" s="341"/>
      <c r="E44" s="341"/>
      <c r="F44" s="342"/>
      <c r="G44" s="341"/>
      <c r="H44" s="384">
        <v>0</v>
      </c>
      <c r="I44" s="381">
        <v>0</v>
      </c>
      <c r="J44" s="382">
        <f t="shared" si="2"/>
        <v>0</v>
      </c>
      <c r="K44" s="383"/>
      <c r="L44" s="693"/>
      <c r="N44" s="356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3"/>
      <c r="BR44" s="323"/>
      <c r="BS44" s="323"/>
      <c r="BT44" s="323"/>
      <c r="BU44" s="323"/>
      <c r="BV44" s="323"/>
      <c r="BW44" s="323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323"/>
      <c r="CL44" s="323"/>
      <c r="CM44" s="323"/>
      <c r="CN44" s="323"/>
      <c r="CO44" s="323"/>
      <c r="CP44" s="323"/>
      <c r="CQ44" s="323"/>
      <c r="CR44" s="323"/>
      <c r="CS44" s="323"/>
      <c r="CT44" s="323"/>
      <c r="CU44" s="323"/>
      <c r="CV44" s="323"/>
      <c r="CW44" s="323"/>
      <c r="CX44" s="323"/>
      <c r="CY44" s="323"/>
      <c r="CZ44" s="323"/>
      <c r="DA44" s="323"/>
      <c r="DB44" s="323"/>
      <c r="DC44" s="323"/>
      <c r="DD44" s="323"/>
      <c r="DE44" s="323"/>
      <c r="DF44" s="323"/>
      <c r="DG44" s="323"/>
      <c r="DH44" s="323"/>
      <c r="DI44" s="323"/>
      <c r="DJ44" s="323"/>
      <c r="DK44" s="323"/>
      <c r="DL44" s="323"/>
      <c r="DM44" s="323"/>
      <c r="DN44" s="323"/>
      <c r="DO44" s="323"/>
      <c r="DP44" s="323"/>
      <c r="DQ44" s="323"/>
      <c r="DR44" s="323"/>
      <c r="DS44" s="323"/>
      <c r="DT44" s="323"/>
      <c r="DU44" s="323"/>
      <c r="DV44" s="323"/>
      <c r="DW44" s="323"/>
      <c r="DX44" s="323"/>
      <c r="DY44" s="323"/>
      <c r="DZ44" s="323"/>
      <c r="EA44" s="323"/>
      <c r="EB44" s="323"/>
      <c r="EC44" s="323"/>
      <c r="ED44" s="323"/>
      <c r="EE44" s="323"/>
      <c r="EF44" s="323"/>
      <c r="EG44" s="323"/>
      <c r="EH44" s="323"/>
      <c r="EI44" s="323"/>
      <c r="EJ44" s="323"/>
      <c r="EK44" s="323"/>
      <c r="EL44" s="323"/>
      <c r="EM44" s="323"/>
      <c r="EN44" s="323"/>
      <c r="EO44" s="323"/>
      <c r="EP44" s="323"/>
      <c r="EQ44" s="323"/>
      <c r="ER44" s="323"/>
      <c r="ES44" s="323"/>
      <c r="ET44" s="323"/>
      <c r="EU44" s="323"/>
      <c r="EV44" s="323"/>
      <c r="EW44" s="323"/>
      <c r="EX44" s="323"/>
      <c r="EY44" s="323"/>
      <c r="EZ44" s="323"/>
      <c r="FA44" s="323"/>
      <c r="FB44" s="323"/>
      <c r="FC44" s="323"/>
      <c r="FD44" s="323"/>
      <c r="FE44" s="323"/>
      <c r="FF44" s="323"/>
      <c r="FG44" s="323"/>
      <c r="FH44" s="323"/>
      <c r="FI44" s="323"/>
      <c r="FJ44" s="323"/>
      <c r="FK44" s="323"/>
      <c r="FL44" s="323"/>
      <c r="FM44" s="323"/>
      <c r="FN44" s="323"/>
      <c r="FO44" s="323"/>
      <c r="FP44" s="323"/>
      <c r="FQ44" s="323"/>
      <c r="FR44" s="323"/>
      <c r="FS44" s="323"/>
      <c r="FT44" s="323"/>
      <c r="FU44" s="323"/>
      <c r="FV44" s="323"/>
      <c r="FW44" s="323"/>
      <c r="FX44" s="323"/>
      <c r="FY44" s="323"/>
      <c r="FZ44" s="323"/>
      <c r="GA44" s="323"/>
      <c r="GB44" s="323"/>
      <c r="GC44" s="323"/>
      <c r="GD44" s="323"/>
      <c r="GE44" s="323"/>
      <c r="GF44" s="323"/>
      <c r="GG44" s="323"/>
      <c r="GH44" s="323"/>
      <c r="GI44" s="323"/>
      <c r="GJ44" s="323"/>
      <c r="GK44" s="323"/>
      <c r="GL44" s="323"/>
      <c r="GM44" s="323"/>
      <c r="GN44" s="323"/>
      <c r="GO44" s="323"/>
      <c r="GP44" s="323"/>
      <c r="GQ44" s="323"/>
      <c r="GR44" s="323"/>
      <c r="GS44" s="323"/>
      <c r="GT44" s="323"/>
      <c r="GU44" s="323"/>
      <c r="GV44" s="323"/>
      <c r="GW44" s="323"/>
      <c r="GX44" s="323"/>
      <c r="GY44" s="323"/>
      <c r="GZ44" s="323"/>
      <c r="HA44" s="323"/>
      <c r="HB44" s="323"/>
      <c r="HC44" s="323"/>
      <c r="HD44" s="323"/>
      <c r="HE44" s="323"/>
      <c r="HF44" s="323"/>
      <c r="HG44" s="323"/>
      <c r="HH44" s="323"/>
      <c r="HI44" s="323"/>
      <c r="HJ44" s="323"/>
      <c r="HK44" s="323"/>
      <c r="HL44" s="323"/>
      <c r="HM44" s="323"/>
      <c r="HN44" s="323"/>
      <c r="HO44" s="323"/>
      <c r="HP44" s="323"/>
      <c r="HQ44" s="323"/>
      <c r="HR44" s="323"/>
      <c r="HS44" s="323"/>
      <c r="HT44" s="323"/>
      <c r="HU44" s="323"/>
      <c r="HV44" s="323"/>
      <c r="HW44" s="323"/>
      <c r="HX44" s="323"/>
      <c r="HY44" s="323"/>
      <c r="HZ44" s="323"/>
      <c r="IA44" s="323"/>
      <c r="IB44" s="323"/>
      <c r="IC44" s="323"/>
      <c r="ID44" s="323"/>
      <c r="IE44" s="323"/>
      <c r="IF44" s="323"/>
      <c r="IG44" s="323"/>
      <c r="IH44" s="323"/>
      <c r="II44" s="323"/>
      <c r="IJ44" s="323"/>
      <c r="IK44" s="323"/>
      <c r="IL44" s="323"/>
      <c r="IM44" s="323"/>
      <c r="IN44" s="323"/>
      <c r="IO44" s="323"/>
      <c r="IP44" s="323"/>
      <c r="IQ44" s="323"/>
      <c r="IR44" s="323"/>
      <c r="IS44" s="323"/>
      <c r="IT44" s="323"/>
      <c r="IU44" s="323"/>
      <c r="IV44" s="323"/>
    </row>
    <row r="45" spans="1:256" ht="14" x14ac:dyDescent="0.3">
      <c r="A45" s="372" t="s">
        <v>214</v>
      </c>
      <c r="B45" s="372"/>
      <c r="C45" s="372"/>
      <c r="D45" s="372"/>
      <c r="E45" s="372"/>
      <c r="F45" s="373"/>
      <c r="G45" s="374"/>
      <c r="H45" s="375">
        <f>SUM(H41:H44)</f>
        <v>32491</v>
      </c>
      <c r="I45" s="376">
        <f>SUM(I41:I44)</f>
        <v>63287</v>
      </c>
      <c r="J45" s="376">
        <f>SUM(J41:J44)</f>
        <v>-30796</v>
      </c>
      <c r="K45" s="413" t="s">
        <v>339</v>
      </c>
      <c r="L45" s="387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  <c r="BX45" s="323"/>
      <c r="BY45" s="323"/>
      <c r="BZ45" s="323"/>
      <c r="CA45" s="323"/>
      <c r="CB45" s="323"/>
      <c r="CC45" s="323"/>
      <c r="CD45" s="323"/>
      <c r="CE45" s="323"/>
      <c r="CF45" s="323"/>
      <c r="CG45" s="323"/>
      <c r="CH45" s="323"/>
      <c r="CI45" s="323"/>
      <c r="CJ45" s="323"/>
      <c r="CK45" s="323"/>
      <c r="CL45" s="323"/>
      <c r="CM45" s="323"/>
      <c r="CN45" s="323"/>
      <c r="CO45" s="323"/>
      <c r="CP45" s="323"/>
      <c r="CQ45" s="323"/>
      <c r="CR45" s="323"/>
      <c r="CS45" s="323"/>
      <c r="CT45" s="323"/>
      <c r="CU45" s="323"/>
      <c r="CV45" s="323"/>
      <c r="CW45" s="323"/>
      <c r="CX45" s="323"/>
      <c r="CY45" s="323"/>
      <c r="CZ45" s="323"/>
      <c r="DA45" s="323"/>
      <c r="DB45" s="323"/>
      <c r="DC45" s="323"/>
      <c r="DD45" s="323"/>
      <c r="DE45" s="323"/>
      <c r="DF45" s="323"/>
      <c r="DG45" s="323"/>
      <c r="DH45" s="323"/>
      <c r="DI45" s="323"/>
      <c r="DJ45" s="323"/>
      <c r="DK45" s="323"/>
      <c r="DL45" s="323"/>
      <c r="DM45" s="323"/>
      <c r="DN45" s="323"/>
      <c r="DO45" s="323"/>
      <c r="DP45" s="323"/>
      <c r="DQ45" s="323"/>
      <c r="DR45" s="323"/>
      <c r="DS45" s="323"/>
      <c r="DT45" s="323"/>
      <c r="DU45" s="323"/>
      <c r="DV45" s="323"/>
      <c r="DW45" s="323"/>
      <c r="DX45" s="323"/>
      <c r="DY45" s="323"/>
      <c r="DZ45" s="323"/>
      <c r="EA45" s="323"/>
      <c r="EB45" s="323"/>
      <c r="EC45" s="323"/>
      <c r="ED45" s="323"/>
      <c r="EE45" s="323"/>
      <c r="EF45" s="323"/>
      <c r="EG45" s="323"/>
      <c r="EH45" s="323"/>
      <c r="EI45" s="323"/>
      <c r="EJ45" s="323"/>
      <c r="EK45" s="323"/>
      <c r="EL45" s="323"/>
      <c r="EM45" s="323"/>
      <c r="EN45" s="323"/>
      <c r="EO45" s="323"/>
      <c r="EP45" s="323"/>
      <c r="EQ45" s="323"/>
      <c r="ER45" s="323"/>
      <c r="ES45" s="323"/>
      <c r="ET45" s="323"/>
      <c r="EU45" s="323"/>
      <c r="EV45" s="323"/>
      <c r="EW45" s="323"/>
      <c r="EX45" s="323"/>
      <c r="EY45" s="323"/>
      <c r="EZ45" s="323"/>
      <c r="FA45" s="323"/>
      <c r="FB45" s="323"/>
      <c r="FC45" s="323"/>
      <c r="FD45" s="323"/>
      <c r="FE45" s="323"/>
      <c r="FF45" s="323"/>
      <c r="FG45" s="323"/>
      <c r="FH45" s="323"/>
      <c r="FI45" s="323"/>
      <c r="FJ45" s="323"/>
      <c r="FK45" s="323"/>
      <c r="FL45" s="323"/>
      <c r="FM45" s="323"/>
      <c r="FN45" s="323"/>
      <c r="FO45" s="323"/>
      <c r="FP45" s="323"/>
      <c r="FQ45" s="323"/>
      <c r="FR45" s="323"/>
      <c r="FS45" s="323"/>
      <c r="FT45" s="323"/>
      <c r="FU45" s="323"/>
      <c r="FV45" s="323"/>
      <c r="FW45" s="323"/>
      <c r="FX45" s="323"/>
      <c r="FY45" s="323"/>
      <c r="FZ45" s="323"/>
      <c r="GA45" s="323"/>
      <c r="GB45" s="323"/>
      <c r="GC45" s="323"/>
      <c r="GD45" s="323"/>
      <c r="GE45" s="323"/>
      <c r="GF45" s="323"/>
      <c r="GG45" s="323"/>
      <c r="GH45" s="323"/>
      <c r="GI45" s="323"/>
      <c r="GJ45" s="323"/>
      <c r="GK45" s="323"/>
      <c r="GL45" s="323"/>
      <c r="GM45" s="323"/>
      <c r="GN45" s="323"/>
      <c r="GO45" s="323"/>
      <c r="GP45" s="323"/>
      <c r="GQ45" s="323"/>
      <c r="GR45" s="323"/>
      <c r="GS45" s="323"/>
      <c r="GT45" s="323"/>
      <c r="GU45" s="323"/>
      <c r="GV45" s="323"/>
      <c r="GW45" s="323"/>
      <c r="GX45" s="323"/>
      <c r="GY45" s="323"/>
      <c r="GZ45" s="323"/>
      <c r="HA45" s="323"/>
      <c r="HB45" s="323"/>
      <c r="HC45" s="323"/>
      <c r="HD45" s="323"/>
      <c r="HE45" s="323"/>
      <c r="HF45" s="323"/>
      <c r="HG45" s="323"/>
      <c r="HH45" s="323"/>
      <c r="HI45" s="323"/>
      <c r="HJ45" s="323"/>
      <c r="HK45" s="323"/>
      <c r="HL45" s="323"/>
      <c r="HM45" s="323"/>
      <c r="HN45" s="323"/>
      <c r="HO45" s="323"/>
      <c r="HP45" s="323"/>
      <c r="HQ45" s="323"/>
      <c r="HR45" s="323"/>
      <c r="HS45" s="323"/>
      <c r="HT45" s="323"/>
      <c r="HU45" s="323"/>
      <c r="HV45" s="323"/>
      <c r="HW45" s="323"/>
      <c r="HX45" s="323"/>
      <c r="HY45" s="323"/>
      <c r="HZ45" s="323"/>
      <c r="IA45" s="323"/>
      <c r="IB45" s="323"/>
      <c r="IC45" s="323"/>
      <c r="ID45" s="323"/>
      <c r="IE45" s="323"/>
      <c r="IF45" s="323"/>
      <c r="IG45" s="323"/>
      <c r="IH45" s="323"/>
      <c r="II45" s="323"/>
      <c r="IJ45" s="323"/>
      <c r="IK45" s="323"/>
      <c r="IL45" s="323"/>
      <c r="IM45" s="323"/>
      <c r="IN45" s="323"/>
      <c r="IO45" s="323"/>
      <c r="IP45" s="323"/>
      <c r="IQ45" s="323"/>
      <c r="IR45" s="323"/>
      <c r="IS45" s="323"/>
      <c r="IT45" s="323"/>
      <c r="IU45" s="323"/>
      <c r="IV45" s="323"/>
    </row>
    <row r="46" spans="1:256" ht="14" x14ac:dyDescent="0.3">
      <c r="A46" s="340"/>
      <c r="B46" s="340"/>
      <c r="C46" s="340"/>
      <c r="D46" s="340"/>
      <c r="E46" s="340"/>
      <c r="F46" s="385"/>
      <c r="G46" s="386"/>
      <c r="H46" s="387"/>
      <c r="I46" s="387"/>
      <c r="J46" s="387"/>
      <c r="K46" s="388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323"/>
      <c r="BS46" s="323"/>
      <c r="BT46" s="323"/>
      <c r="BU46" s="323"/>
      <c r="BV46" s="323"/>
      <c r="BW46" s="323"/>
      <c r="BX46" s="323"/>
      <c r="BY46" s="323"/>
      <c r="BZ46" s="323"/>
      <c r="CA46" s="323"/>
      <c r="CB46" s="323"/>
      <c r="CC46" s="323"/>
      <c r="CD46" s="323"/>
      <c r="CE46" s="323"/>
      <c r="CF46" s="323"/>
      <c r="CG46" s="323"/>
      <c r="CH46" s="323"/>
      <c r="CI46" s="323"/>
      <c r="CJ46" s="323"/>
      <c r="CK46" s="323"/>
      <c r="CL46" s="323"/>
      <c r="CM46" s="323"/>
      <c r="CN46" s="323"/>
      <c r="CO46" s="323"/>
      <c r="CP46" s="323"/>
      <c r="CQ46" s="323"/>
      <c r="CR46" s="323"/>
      <c r="CS46" s="323"/>
      <c r="CT46" s="323"/>
      <c r="CU46" s="323"/>
      <c r="CV46" s="323"/>
      <c r="CW46" s="323"/>
      <c r="CX46" s="323"/>
      <c r="CY46" s="323"/>
      <c r="CZ46" s="323"/>
      <c r="DA46" s="323"/>
      <c r="DB46" s="323"/>
      <c r="DC46" s="323"/>
      <c r="DD46" s="323"/>
      <c r="DE46" s="323"/>
      <c r="DF46" s="323"/>
      <c r="DG46" s="323"/>
      <c r="DH46" s="323"/>
      <c r="DI46" s="323"/>
      <c r="DJ46" s="323"/>
      <c r="DK46" s="323"/>
      <c r="DL46" s="323"/>
      <c r="DM46" s="323"/>
      <c r="DN46" s="323"/>
      <c r="DO46" s="323"/>
      <c r="DP46" s="323"/>
      <c r="DQ46" s="323"/>
      <c r="DR46" s="323"/>
      <c r="DS46" s="323"/>
      <c r="DT46" s="323"/>
      <c r="DU46" s="323"/>
      <c r="DV46" s="323"/>
      <c r="DW46" s="323"/>
      <c r="DX46" s="323"/>
      <c r="DY46" s="323"/>
      <c r="DZ46" s="323"/>
      <c r="EA46" s="323"/>
      <c r="EB46" s="323"/>
      <c r="EC46" s="323"/>
      <c r="ED46" s="323"/>
      <c r="EE46" s="323"/>
      <c r="EF46" s="323"/>
      <c r="EG46" s="323"/>
      <c r="EH46" s="323"/>
      <c r="EI46" s="323"/>
      <c r="EJ46" s="323"/>
      <c r="EK46" s="323"/>
      <c r="EL46" s="323"/>
      <c r="EM46" s="323"/>
      <c r="EN46" s="323"/>
      <c r="EO46" s="323"/>
      <c r="EP46" s="323"/>
      <c r="EQ46" s="323"/>
      <c r="ER46" s="323"/>
      <c r="ES46" s="323"/>
      <c r="ET46" s="323"/>
      <c r="EU46" s="323"/>
      <c r="EV46" s="323"/>
      <c r="EW46" s="323"/>
      <c r="EX46" s="323"/>
      <c r="EY46" s="323"/>
      <c r="EZ46" s="323"/>
      <c r="FA46" s="323"/>
      <c r="FB46" s="323"/>
      <c r="FC46" s="323"/>
      <c r="FD46" s="323"/>
      <c r="FE46" s="323"/>
      <c r="FF46" s="323"/>
      <c r="FG46" s="323"/>
      <c r="FH46" s="323"/>
      <c r="FI46" s="323"/>
      <c r="FJ46" s="323"/>
      <c r="FK46" s="323"/>
      <c r="FL46" s="323"/>
      <c r="FM46" s="323"/>
      <c r="FN46" s="323"/>
      <c r="FO46" s="323"/>
      <c r="FP46" s="323"/>
      <c r="FQ46" s="323"/>
      <c r="FR46" s="323"/>
      <c r="FS46" s="323"/>
      <c r="FT46" s="323"/>
      <c r="FU46" s="323"/>
      <c r="FV46" s="323"/>
      <c r="FW46" s="323"/>
      <c r="FX46" s="323"/>
      <c r="FY46" s="323"/>
      <c r="FZ46" s="323"/>
      <c r="GA46" s="323"/>
      <c r="GB46" s="323"/>
      <c r="GC46" s="323"/>
      <c r="GD46" s="323"/>
      <c r="GE46" s="323"/>
      <c r="GF46" s="323"/>
      <c r="GG46" s="323"/>
      <c r="GH46" s="323"/>
      <c r="GI46" s="323"/>
      <c r="GJ46" s="323"/>
      <c r="GK46" s="323"/>
      <c r="GL46" s="323"/>
      <c r="GM46" s="323"/>
      <c r="GN46" s="323"/>
      <c r="GO46" s="323"/>
      <c r="GP46" s="323"/>
      <c r="GQ46" s="323"/>
      <c r="GR46" s="323"/>
      <c r="GS46" s="323"/>
      <c r="GT46" s="323"/>
      <c r="GU46" s="323"/>
      <c r="GV46" s="323"/>
      <c r="GW46" s="323"/>
      <c r="GX46" s="323"/>
      <c r="GY46" s="323"/>
      <c r="GZ46" s="323"/>
      <c r="HA46" s="323"/>
      <c r="HB46" s="323"/>
      <c r="HC46" s="323"/>
      <c r="HD46" s="323"/>
      <c r="HE46" s="323"/>
      <c r="HF46" s="323"/>
      <c r="HG46" s="323"/>
      <c r="HH46" s="323"/>
      <c r="HI46" s="323"/>
      <c r="HJ46" s="323"/>
      <c r="HK46" s="323"/>
      <c r="HL46" s="323"/>
      <c r="HM46" s="323"/>
      <c r="HN46" s="323"/>
      <c r="HO46" s="323"/>
      <c r="HP46" s="323"/>
      <c r="HQ46" s="323"/>
      <c r="HR46" s="323"/>
      <c r="HS46" s="323"/>
      <c r="HT46" s="323"/>
      <c r="HU46" s="323"/>
      <c r="HV46" s="323"/>
      <c r="HW46" s="323"/>
      <c r="HX46" s="323"/>
      <c r="HY46" s="323"/>
      <c r="HZ46" s="323"/>
      <c r="IA46" s="323"/>
      <c r="IB46" s="323"/>
      <c r="IC46" s="323"/>
      <c r="ID46" s="323"/>
      <c r="IE46" s="323"/>
      <c r="IF46" s="323"/>
      <c r="IG46" s="323"/>
      <c r="IH46" s="323"/>
      <c r="II46" s="323"/>
      <c r="IJ46" s="323"/>
      <c r="IK46" s="323"/>
      <c r="IL46" s="323"/>
      <c r="IM46" s="323"/>
      <c r="IN46" s="323"/>
      <c r="IO46" s="323"/>
      <c r="IP46" s="323"/>
      <c r="IQ46" s="323"/>
      <c r="IR46" s="323"/>
      <c r="IS46" s="323"/>
      <c r="IT46" s="323"/>
      <c r="IU46" s="323"/>
      <c r="IV46" s="323"/>
    </row>
    <row r="47" spans="1:256" s="448" customFormat="1" ht="14" x14ac:dyDescent="0.3">
      <c r="A47" s="273" t="s">
        <v>438</v>
      </c>
      <c r="B47" s="449"/>
      <c r="C47" s="449"/>
      <c r="D47" s="449"/>
      <c r="E47" s="237"/>
      <c r="F47" s="238"/>
      <c r="G47" s="96"/>
      <c r="H47" s="96"/>
      <c r="I47" s="139"/>
      <c r="J47" s="139"/>
      <c r="K47" s="303"/>
      <c r="L47" s="331"/>
      <c r="M47" s="331"/>
      <c r="N47" s="331"/>
    </row>
    <row r="48" spans="1:256" s="448" customFormat="1" ht="14" x14ac:dyDescent="0.3">
      <c r="A48" s="270" t="s">
        <v>257</v>
      </c>
      <c r="B48" s="447"/>
      <c r="C48" s="447"/>
      <c r="D48" s="447"/>
      <c r="E48" s="233"/>
      <c r="F48" s="234"/>
      <c r="G48" s="136">
        <v>0</v>
      </c>
      <c r="H48" s="136">
        <v>75</v>
      </c>
      <c r="I48" s="137">
        <v>0</v>
      </c>
      <c r="J48" s="137">
        <f>H48-I48</f>
        <v>75</v>
      </c>
      <c r="K48" s="446"/>
      <c r="L48" s="331"/>
      <c r="M48" s="331"/>
      <c r="N48" s="331"/>
    </row>
    <row r="49" spans="1:256" s="448" customFormat="1" ht="14" x14ac:dyDescent="0.3">
      <c r="A49" s="270" t="s">
        <v>259</v>
      </c>
      <c r="B49" s="447"/>
      <c r="C49" s="447"/>
      <c r="D49" s="447"/>
      <c r="E49" s="233"/>
      <c r="F49" s="234"/>
      <c r="G49" s="136">
        <v>0</v>
      </c>
      <c r="H49" s="136">
        <v>0</v>
      </c>
      <c r="I49" s="137">
        <v>0</v>
      </c>
      <c r="J49" s="137">
        <f t="shared" ref="J49:J51" si="3">H49-I49</f>
        <v>0</v>
      </c>
      <c r="K49" s="446"/>
      <c r="L49" s="331"/>
      <c r="M49" s="331"/>
      <c r="N49" s="331"/>
    </row>
    <row r="50" spans="1:256" s="448" customFormat="1" ht="14" x14ac:dyDescent="0.3">
      <c r="A50" s="270" t="s">
        <v>261</v>
      </c>
      <c r="B50" s="447"/>
      <c r="C50" s="447"/>
      <c r="D50" s="447"/>
      <c r="E50" s="233"/>
      <c r="F50" s="234"/>
      <c r="G50" s="136">
        <v>0</v>
      </c>
      <c r="H50" s="136">
        <v>0</v>
      </c>
      <c r="I50" s="137">
        <v>0</v>
      </c>
      <c r="J50" s="137">
        <f t="shared" si="3"/>
        <v>0</v>
      </c>
      <c r="K50" s="446"/>
      <c r="L50" s="331"/>
      <c r="M50" s="331"/>
      <c r="N50" s="331"/>
    </row>
    <row r="51" spans="1:256" s="448" customFormat="1" ht="14" x14ac:dyDescent="0.3">
      <c r="A51" s="271" t="s">
        <v>263</v>
      </c>
      <c r="B51" s="447"/>
      <c r="C51" s="447"/>
      <c r="D51" s="447"/>
      <c r="E51" s="233"/>
      <c r="F51" s="234"/>
      <c r="G51" s="235">
        <v>0</v>
      </c>
      <c r="H51" s="235">
        <v>0</v>
      </c>
      <c r="I51" s="236">
        <v>0</v>
      </c>
      <c r="J51" s="236">
        <f t="shared" si="3"/>
        <v>0</v>
      </c>
      <c r="K51" s="694"/>
      <c r="L51" s="331"/>
      <c r="M51" s="331"/>
      <c r="N51" s="331"/>
    </row>
    <row r="52" spans="1:256" s="448" customFormat="1" ht="14" x14ac:dyDescent="0.3">
      <c r="A52" s="274" t="s">
        <v>440</v>
      </c>
      <c r="B52" s="447"/>
      <c r="C52" s="447"/>
      <c r="D52" s="447"/>
      <c r="E52" s="233"/>
      <c r="F52" s="234"/>
      <c r="G52" s="243">
        <f>SUBTOTAL(9,G48:G51)</f>
        <v>0</v>
      </c>
      <c r="H52" s="243">
        <f>SUBTOTAL(9,H48:H51)</f>
        <v>75</v>
      </c>
      <c r="I52" s="244">
        <f>SUBTOTAL(9,I48:I51)</f>
        <v>0</v>
      </c>
      <c r="J52" s="244">
        <f>SUBTOTAL(9,J48:J51)</f>
        <v>75</v>
      </c>
      <c r="K52" s="450" t="s">
        <v>439</v>
      </c>
      <c r="L52" s="331"/>
      <c r="M52" s="331"/>
      <c r="N52" s="331"/>
    </row>
    <row r="53" spans="1:256" s="448" customFormat="1" ht="14" x14ac:dyDescent="0.3">
      <c r="A53" s="340"/>
      <c r="B53" s="340"/>
      <c r="C53" s="340"/>
      <c r="D53" s="340"/>
      <c r="E53" s="340"/>
      <c r="F53" s="385"/>
      <c r="G53" s="386"/>
      <c r="H53" s="387"/>
      <c r="I53" s="387"/>
      <c r="J53" s="387"/>
      <c r="K53" s="388"/>
      <c r="L53" s="331"/>
      <c r="M53" s="331"/>
      <c r="N53" s="331"/>
    </row>
    <row r="54" spans="1:256" ht="14" x14ac:dyDescent="0.3">
      <c r="A54" s="340"/>
      <c r="B54" s="340"/>
      <c r="C54" s="340"/>
      <c r="D54" s="340"/>
      <c r="E54" s="340"/>
      <c r="F54" s="385"/>
      <c r="G54" s="386"/>
      <c r="H54" s="387"/>
      <c r="I54" s="382"/>
      <c r="J54" s="382"/>
      <c r="K54" s="388"/>
      <c r="L54" s="696"/>
    </row>
    <row r="55" spans="1:256" ht="14" x14ac:dyDescent="0.3">
      <c r="A55" s="395" t="s">
        <v>637</v>
      </c>
      <c r="B55" s="396"/>
      <c r="C55" s="372"/>
      <c r="D55" s="372"/>
      <c r="E55" s="372"/>
      <c r="F55" s="373"/>
      <c r="G55" s="372"/>
      <c r="H55" s="397">
        <f>H31+H45+H38+H52</f>
        <v>363845</v>
      </c>
      <c r="I55" s="398">
        <f>I31+I45+I38</f>
        <v>435614</v>
      </c>
      <c r="J55" s="398">
        <f>J31+J45+J38+J52</f>
        <v>-71769</v>
      </c>
      <c r="K55" s="388"/>
      <c r="L55" s="695"/>
      <c r="IV55" s="323"/>
    </row>
    <row r="56" spans="1:256" ht="14.5" thickBot="1" x14ac:dyDescent="0.35">
      <c r="C56" s="399"/>
      <c r="D56" s="399"/>
      <c r="E56" s="399"/>
      <c r="F56" s="400"/>
      <c r="G56" s="399"/>
      <c r="H56" s="384"/>
      <c r="K56" s="388"/>
    </row>
    <row r="57" spans="1:256" ht="13" thickTop="1" x14ac:dyDescent="0.25">
      <c r="K57" s="388"/>
    </row>
    <row r="59" spans="1:256" ht="14" x14ac:dyDescent="0.3">
      <c r="A59" s="345" t="s">
        <v>638</v>
      </c>
      <c r="B59" s="345"/>
      <c r="C59" s="345"/>
      <c r="D59" s="345"/>
      <c r="E59" s="345"/>
      <c r="F59" s="345"/>
      <c r="G59" s="345"/>
      <c r="H59" s="345"/>
      <c r="I59" s="345"/>
      <c r="J59" s="345"/>
    </row>
    <row r="60" spans="1:256" ht="28" x14ac:dyDescent="0.3">
      <c r="A60" s="341"/>
      <c r="B60" s="341"/>
      <c r="C60" s="341"/>
      <c r="D60" s="341"/>
      <c r="E60" s="341"/>
      <c r="F60" s="342"/>
      <c r="G60" s="346"/>
      <c r="H60" s="401" t="s">
        <v>520</v>
      </c>
      <c r="I60" s="401" t="s">
        <v>450</v>
      </c>
      <c r="J60" s="402" t="s">
        <v>277</v>
      </c>
    </row>
    <row r="61" spans="1:256" ht="14" x14ac:dyDescent="0.3">
      <c r="A61" s="341"/>
      <c r="B61" s="341"/>
      <c r="C61" s="341"/>
      <c r="D61" s="341"/>
      <c r="E61" s="341"/>
      <c r="F61" s="342"/>
      <c r="G61" s="346"/>
    </row>
    <row r="62" spans="1:256" ht="14" x14ac:dyDescent="0.3">
      <c r="A62" s="341"/>
      <c r="B62" s="341"/>
      <c r="C62" s="341"/>
      <c r="D62" s="341"/>
      <c r="E62" s="341"/>
      <c r="F62" s="342"/>
      <c r="G62" s="346"/>
    </row>
    <row r="63" spans="1:256" ht="14" x14ac:dyDescent="0.3">
      <c r="A63" s="403" t="s">
        <v>275</v>
      </c>
      <c r="B63" s="340"/>
      <c r="C63" s="340"/>
      <c r="D63" s="340"/>
      <c r="E63" s="340"/>
      <c r="F63" s="385"/>
      <c r="G63" s="386"/>
      <c r="H63" s="387"/>
      <c r="I63" s="382"/>
      <c r="J63" s="382"/>
    </row>
    <row r="64" spans="1:256" ht="14" x14ac:dyDescent="0.3">
      <c r="A64" s="341" t="s">
        <v>198</v>
      </c>
      <c r="B64" s="340"/>
      <c r="C64" s="340"/>
      <c r="D64" s="340"/>
      <c r="E64" s="340"/>
      <c r="F64" s="385"/>
      <c r="G64" s="386"/>
      <c r="H64" s="387">
        <v>8598</v>
      </c>
      <c r="I64" s="382">
        <v>6603</v>
      </c>
      <c r="J64" s="354">
        <f t="shared" ref="J64:J70" si="4">H64-I64</f>
        <v>1995</v>
      </c>
      <c r="L64" s="321"/>
      <c r="M64" s="387"/>
      <c r="N64" s="387"/>
    </row>
    <row r="65" spans="1:256" ht="14" x14ac:dyDescent="0.3">
      <c r="A65" s="341" t="s">
        <v>199</v>
      </c>
      <c r="B65" s="340"/>
      <c r="C65" s="340"/>
      <c r="D65" s="340"/>
      <c r="E65" s="340"/>
      <c r="F65" s="385"/>
      <c r="G65" s="386"/>
      <c r="H65" s="387">
        <v>3666</v>
      </c>
      <c r="I65" s="382">
        <v>20214</v>
      </c>
      <c r="J65" s="354">
        <f t="shared" si="4"/>
        <v>-16548</v>
      </c>
      <c r="L65" s="321"/>
      <c r="M65" s="387"/>
      <c r="N65" s="387"/>
    </row>
    <row r="66" spans="1:256" ht="14" x14ac:dyDescent="0.3">
      <c r="A66" s="341" t="s">
        <v>200</v>
      </c>
      <c r="B66" s="340"/>
      <c r="C66" s="340"/>
      <c r="D66" s="340"/>
      <c r="E66" s="340"/>
      <c r="F66" s="385"/>
      <c r="G66" s="386"/>
      <c r="H66" s="404">
        <v>160356</v>
      </c>
      <c r="I66" s="405">
        <v>140388</v>
      </c>
      <c r="J66" s="354">
        <f t="shared" si="4"/>
        <v>19968</v>
      </c>
      <c r="L66" s="321"/>
      <c r="M66" s="404"/>
      <c r="N66" s="404"/>
    </row>
    <row r="67" spans="1:256" ht="14" x14ac:dyDescent="0.3">
      <c r="A67" s="341" t="s">
        <v>201</v>
      </c>
      <c r="B67" s="340"/>
      <c r="C67" s="340"/>
      <c r="D67" s="340"/>
      <c r="E67" s="340"/>
      <c r="F67" s="385"/>
      <c r="G67" s="386"/>
      <c r="H67" s="387">
        <v>24811</v>
      </c>
      <c r="I67" s="382">
        <v>20637</v>
      </c>
      <c r="J67" s="354">
        <f t="shared" si="4"/>
        <v>4174</v>
      </c>
      <c r="L67" s="321"/>
      <c r="M67" s="387"/>
      <c r="N67" s="387"/>
    </row>
    <row r="68" spans="1:256" ht="14" x14ac:dyDescent="0.3">
      <c r="A68" s="341" t="s">
        <v>202</v>
      </c>
      <c r="B68" s="340"/>
      <c r="C68" s="340"/>
      <c r="D68" s="340"/>
      <c r="E68" s="340"/>
      <c r="F68" s="385"/>
      <c r="G68" s="386"/>
      <c r="H68" s="387">
        <v>4741</v>
      </c>
      <c r="I68" s="382">
        <v>3418</v>
      </c>
      <c r="J68" s="354">
        <f t="shared" si="4"/>
        <v>1323</v>
      </c>
      <c r="L68" s="387"/>
      <c r="M68" s="387"/>
      <c r="IV68" s="323"/>
    </row>
    <row r="69" spans="1:256" ht="14" x14ac:dyDescent="0.3">
      <c r="A69" s="341" t="s">
        <v>639</v>
      </c>
      <c r="B69" s="340"/>
      <c r="C69" s="340"/>
      <c r="D69" s="340"/>
      <c r="E69" s="340"/>
      <c r="F69" s="385"/>
      <c r="G69" s="386"/>
      <c r="H69" s="387">
        <v>78133</v>
      </c>
      <c r="I69" s="382">
        <v>37141</v>
      </c>
      <c r="J69" s="354">
        <f t="shared" si="4"/>
        <v>40992</v>
      </c>
      <c r="L69" s="387"/>
      <c r="M69" s="387"/>
      <c r="IV69" s="323"/>
    </row>
    <row r="70" spans="1:256" ht="14" x14ac:dyDescent="0.3">
      <c r="A70" s="341" t="s">
        <v>203</v>
      </c>
      <c r="B70" s="340"/>
      <c r="C70" s="340"/>
      <c r="D70" s="340"/>
      <c r="E70" s="340"/>
      <c r="F70" s="385"/>
      <c r="G70" s="386"/>
      <c r="H70" s="387">
        <v>63008</v>
      </c>
      <c r="I70" s="382">
        <v>59397</v>
      </c>
      <c r="J70" s="354">
        <f t="shared" si="4"/>
        <v>3611</v>
      </c>
      <c r="K70" s="356"/>
      <c r="IV70" s="323"/>
    </row>
    <row r="71" spans="1:256" ht="14" x14ac:dyDescent="0.3">
      <c r="A71" s="372" t="s">
        <v>276</v>
      </c>
      <c r="B71" s="372"/>
      <c r="C71" s="372"/>
      <c r="D71" s="372"/>
      <c r="E71" s="372"/>
      <c r="F71" s="373"/>
      <c r="G71" s="374"/>
      <c r="H71" s="375">
        <f>SUBTOTAL(9,H64:H70)</f>
        <v>343313</v>
      </c>
      <c r="I71" s="376">
        <f>SUBTOTAL(9,I64:I70)</f>
        <v>287798</v>
      </c>
      <c r="J71" s="376">
        <f>SUBTOTAL(9,J64:J70)</f>
        <v>55515</v>
      </c>
      <c r="L71" s="387"/>
      <c r="M71" s="387"/>
      <c r="IV71" s="323"/>
    </row>
    <row r="72" spans="1:256" ht="14" x14ac:dyDescent="0.3">
      <c r="A72" s="341"/>
      <c r="B72" s="341"/>
      <c r="C72" s="341"/>
      <c r="D72" s="341"/>
      <c r="E72" s="341"/>
      <c r="F72" s="342"/>
      <c r="G72" s="346"/>
      <c r="H72" s="353"/>
      <c r="I72" s="354"/>
      <c r="J72" s="354"/>
      <c r="K72" s="696"/>
      <c r="IV72" s="323"/>
    </row>
    <row r="73" spans="1:256" ht="14.5" thickBot="1" x14ac:dyDescent="0.35">
      <c r="A73" s="406" t="s">
        <v>640</v>
      </c>
      <c r="B73" s="407"/>
      <c r="C73" s="407"/>
      <c r="D73" s="407"/>
      <c r="E73" s="407"/>
      <c r="F73" s="408"/>
      <c r="G73" s="407"/>
      <c r="H73" s="409">
        <f>SUBTOTAL(9,H63:H72)</f>
        <v>343313</v>
      </c>
      <c r="I73" s="410">
        <f>SUBTOTAL(9,I63:I72)</f>
        <v>287798</v>
      </c>
      <c r="J73" s="410">
        <f>SUBTOTAL(9,J63:J72)</f>
        <v>55515</v>
      </c>
      <c r="K73" s="413" t="s">
        <v>340</v>
      </c>
      <c r="IV73" s="323"/>
    </row>
    <row r="74" spans="1:256" ht="13" thickTop="1" x14ac:dyDescent="0.25">
      <c r="H74" s="356"/>
      <c r="J74" s="356"/>
      <c r="IV74" s="323"/>
    </row>
    <row r="75" spans="1:256" x14ac:dyDescent="0.25">
      <c r="H75" s="356"/>
      <c r="J75" s="356"/>
    </row>
    <row r="76" spans="1:256" ht="14" x14ac:dyDescent="0.3">
      <c r="A76" s="411" t="s">
        <v>289</v>
      </c>
      <c r="B76" s="412"/>
      <c r="C76" s="412"/>
      <c r="D76" s="412"/>
      <c r="E76" s="413"/>
      <c r="F76" s="414"/>
      <c r="G76" s="415"/>
      <c r="H76" s="415"/>
      <c r="I76" s="416"/>
      <c r="J76" s="416"/>
      <c r="K76" s="416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I76" s="417"/>
      <c r="AJ76" s="417"/>
      <c r="AK76" s="417"/>
      <c r="AL76" s="417"/>
      <c r="AM76" s="417"/>
      <c r="AN76" s="417"/>
      <c r="AO76" s="417"/>
      <c r="AP76" s="417"/>
      <c r="AQ76" s="417"/>
      <c r="AR76" s="417"/>
      <c r="AS76" s="417"/>
      <c r="AT76" s="417"/>
      <c r="AU76" s="417"/>
      <c r="AV76" s="417"/>
      <c r="AW76" s="417"/>
      <c r="AX76" s="417"/>
      <c r="AY76" s="417"/>
      <c r="AZ76" s="417"/>
      <c r="BA76" s="417"/>
      <c r="BB76" s="417"/>
      <c r="BC76" s="417"/>
      <c r="BD76" s="417"/>
      <c r="BE76" s="417"/>
      <c r="BF76" s="417"/>
      <c r="BG76" s="417"/>
      <c r="BH76" s="417"/>
      <c r="BI76" s="417"/>
      <c r="BJ76" s="417"/>
      <c r="BK76" s="417"/>
      <c r="BL76" s="417"/>
      <c r="BM76" s="417"/>
      <c r="BN76" s="417"/>
      <c r="BO76" s="417"/>
      <c r="BP76" s="417"/>
      <c r="BQ76" s="417"/>
      <c r="BR76" s="417"/>
      <c r="BS76" s="417"/>
      <c r="BT76" s="417"/>
      <c r="BU76" s="417"/>
      <c r="BV76" s="417"/>
      <c r="BW76" s="417"/>
      <c r="BX76" s="417"/>
      <c r="BY76" s="417"/>
      <c r="BZ76" s="417"/>
      <c r="CA76" s="417"/>
      <c r="CB76" s="417"/>
      <c r="CC76" s="417"/>
      <c r="CD76" s="417"/>
      <c r="CE76" s="417"/>
      <c r="CF76" s="417"/>
      <c r="CG76" s="417"/>
      <c r="CH76" s="417"/>
      <c r="CI76" s="417"/>
      <c r="CJ76" s="417"/>
      <c r="CK76" s="417"/>
      <c r="CL76" s="417"/>
      <c r="CM76" s="417"/>
      <c r="CN76" s="417"/>
      <c r="CO76" s="417"/>
      <c r="CP76" s="417"/>
      <c r="CQ76" s="417"/>
      <c r="CR76" s="417"/>
      <c r="CS76" s="417"/>
      <c r="CT76" s="417"/>
      <c r="CU76" s="417"/>
      <c r="CV76" s="417"/>
      <c r="CW76" s="417"/>
      <c r="CX76" s="417"/>
      <c r="CY76" s="417"/>
      <c r="CZ76" s="417"/>
      <c r="DA76" s="417"/>
      <c r="DB76" s="417"/>
      <c r="DC76" s="417"/>
      <c r="DD76" s="417"/>
      <c r="DE76" s="417"/>
      <c r="DF76" s="417"/>
      <c r="DG76" s="417"/>
      <c r="DH76" s="417"/>
      <c r="DI76" s="417"/>
      <c r="DJ76" s="417"/>
      <c r="DK76" s="417"/>
      <c r="DL76" s="417"/>
      <c r="DM76" s="417"/>
      <c r="DN76" s="417"/>
      <c r="DO76" s="417"/>
      <c r="DP76" s="417"/>
      <c r="DQ76" s="417"/>
      <c r="DR76" s="417"/>
      <c r="DS76" s="417"/>
      <c r="DT76" s="417"/>
      <c r="DU76" s="417"/>
      <c r="DV76" s="417"/>
      <c r="DW76" s="417"/>
      <c r="DX76" s="417"/>
      <c r="DY76" s="417"/>
      <c r="DZ76" s="417"/>
      <c r="EA76" s="417"/>
      <c r="EB76" s="417"/>
      <c r="EC76" s="417"/>
      <c r="ED76" s="417"/>
      <c r="EE76" s="417"/>
      <c r="EF76" s="417"/>
      <c r="EG76" s="417"/>
      <c r="EH76" s="417"/>
      <c r="EI76" s="417"/>
      <c r="EJ76" s="417"/>
      <c r="EK76" s="417"/>
      <c r="EL76" s="417"/>
      <c r="EM76" s="417"/>
      <c r="EN76" s="417"/>
      <c r="EO76" s="417"/>
      <c r="EP76" s="417"/>
      <c r="EQ76" s="417"/>
      <c r="ER76" s="417"/>
      <c r="ES76" s="417"/>
      <c r="ET76" s="417"/>
      <c r="EU76" s="417"/>
      <c r="EV76" s="417"/>
      <c r="EW76" s="417"/>
      <c r="EX76" s="417"/>
      <c r="EY76" s="417"/>
      <c r="EZ76" s="417"/>
      <c r="FA76" s="417"/>
      <c r="FB76" s="417"/>
      <c r="FC76" s="417"/>
      <c r="FD76" s="417"/>
      <c r="FE76" s="417"/>
      <c r="FF76" s="417"/>
      <c r="FG76" s="417"/>
      <c r="FH76" s="417"/>
      <c r="FI76" s="417"/>
      <c r="FJ76" s="417"/>
      <c r="FK76" s="417"/>
      <c r="FL76" s="417"/>
      <c r="FM76" s="417"/>
      <c r="FN76" s="417"/>
      <c r="FO76" s="417"/>
      <c r="FP76" s="417"/>
      <c r="FQ76" s="417"/>
      <c r="FR76" s="417"/>
      <c r="FS76" s="417"/>
      <c r="FT76" s="417"/>
      <c r="FU76" s="417"/>
      <c r="FV76" s="417"/>
      <c r="FW76" s="417"/>
      <c r="FX76" s="417"/>
      <c r="FY76" s="417"/>
      <c r="FZ76" s="417"/>
      <c r="GA76" s="417"/>
      <c r="GB76" s="417"/>
      <c r="GC76" s="417"/>
      <c r="GD76" s="417"/>
      <c r="GE76" s="417"/>
      <c r="GF76" s="417"/>
      <c r="GG76" s="417"/>
      <c r="GH76" s="417"/>
      <c r="GI76" s="417"/>
      <c r="GJ76" s="417"/>
      <c r="GK76" s="417"/>
      <c r="GL76" s="417"/>
      <c r="GM76" s="417"/>
      <c r="GN76" s="417"/>
      <c r="GO76" s="417"/>
      <c r="GP76" s="417"/>
      <c r="GQ76" s="417"/>
      <c r="GR76" s="417"/>
      <c r="GS76" s="417"/>
      <c r="GT76" s="417"/>
      <c r="GU76" s="417"/>
      <c r="GV76" s="417"/>
      <c r="GW76" s="417"/>
      <c r="GX76" s="417"/>
      <c r="GY76" s="417"/>
      <c r="GZ76" s="417"/>
      <c r="HA76" s="417"/>
      <c r="HB76" s="417"/>
      <c r="HC76" s="417"/>
      <c r="HD76" s="417"/>
      <c r="HE76" s="417"/>
      <c r="HF76" s="417"/>
      <c r="HG76" s="417"/>
      <c r="HH76" s="417"/>
      <c r="HI76" s="417"/>
      <c r="HJ76" s="417"/>
      <c r="HK76" s="417"/>
      <c r="HL76" s="417"/>
      <c r="HM76" s="417"/>
      <c r="HN76" s="417"/>
      <c r="HO76" s="417"/>
      <c r="HP76" s="417"/>
      <c r="HQ76" s="417"/>
      <c r="HR76" s="417"/>
      <c r="HS76" s="417"/>
      <c r="HT76" s="417"/>
      <c r="HU76" s="417"/>
      <c r="HV76" s="417"/>
      <c r="HW76" s="417"/>
      <c r="HX76" s="417"/>
      <c r="HY76" s="417"/>
      <c r="HZ76" s="417"/>
      <c r="IA76" s="417"/>
      <c r="IB76" s="417"/>
      <c r="IC76" s="417"/>
      <c r="ID76" s="417"/>
      <c r="IE76" s="417"/>
      <c r="IF76" s="417"/>
      <c r="IG76" s="417"/>
      <c r="IH76" s="417"/>
      <c r="II76" s="417"/>
      <c r="IJ76" s="417"/>
      <c r="IK76" s="417"/>
      <c r="IL76" s="417"/>
      <c r="IM76" s="417"/>
      <c r="IN76" s="417"/>
      <c r="IO76" s="417"/>
      <c r="IP76" s="417"/>
      <c r="IQ76" s="417"/>
      <c r="IR76" s="417"/>
      <c r="IS76" s="417"/>
      <c r="IT76" s="417"/>
      <c r="IU76" s="417"/>
      <c r="IV76" s="417"/>
    </row>
    <row r="77" spans="1:256" ht="14" x14ac:dyDescent="0.3">
      <c r="A77" s="729" t="s">
        <v>532</v>
      </c>
      <c r="B77" s="729"/>
      <c r="C77" s="729"/>
      <c r="D77" s="729"/>
      <c r="E77" s="729"/>
      <c r="F77" s="729"/>
      <c r="G77" s="415">
        <v>0</v>
      </c>
      <c r="H77" s="418">
        <v>29576</v>
      </c>
      <c r="I77" s="419">
        <v>26449</v>
      </c>
      <c r="J77" s="416">
        <f t="shared" ref="J77:J82" si="5">H77-I77</f>
        <v>3127</v>
      </c>
      <c r="K77" s="416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  <c r="AF77" s="417"/>
      <c r="AG77" s="417"/>
      <c r="AH77" s="417"/>
      <c r="AI77" s="417"/>
      <c r="AJ77" s="417"/>
      <c r="AK77" s="417"/>
      <c r="AL77" s="417"/>
      <c r="AM77" s="417"/>
      <c r="AN77" s="417"/>
      <c r="AO77" s="417"/>
      <c r="AP77" s="417"/>
      <c r="AQ77" s="417"/>
      <c r="AR77" s="417"/>
      <c r="AS77" s="417"/>
      <c r="AT77" s="417"/>
      <c r="AU77" s="417"/>
      <c r="AV77" s="417"/>
      <c r="AW77" s="417"/>
      <c r="AX77" s="417"/>
      <c r="AY77" s="417"/>
      <c r="AZ77" s="417"/>
      <c r="BA77" s="417"/>
      <c r="BB77" s="417"/>
      <c r="BC77" s="417"/>
      <c r="BD77" s="417"/>
      <c r="BE77" s="417"/>
      <c r="BF77" s="417"/>
      <c r="BG77" s="417"/>
      <c r="BH77" s="417"/>
      <c r="BI77" s="417"/>
      <c r="BJ77" s="417"/>
      <c r="BK77" s="417"/>
      <c r="BL77" s="417"/>
      <c r="BM77" s="417"/>
      <c r="BN77" s="417"/>
      <c r="BO77" s="417"/>
      <c r="BP77" s="417"/>
      <c r="BQ77" s="417"/>
      <c r="BR77" s="417"/>
      <c r="BS77" s="417"/>
      <c r="BT77" s="417"/>
      <c r="BU77" s="417"/>
      <c r="BV77" s="417"/>
      <c r="BW77" s="417"/>
      <c r="BX77" s="417"/>
      <c r="BY77" s="417"/>
      <c r="BZ77" s="417"/>
      <c r="CA77" s="417"/>
      <c r="CB77" s="417"/>
      <c r="CC77" s="417"/>
      <c r="CD77" s="417"/>
      <c r="CE77" s="417"/>
      <c r="CF77" s="417"/>
      <c r="CG77" s="417"/>
      <c r="CH77" s="417"/>
      <c r="CI77" s="417"/>
      <c r="CJ77" s="417"/>
      <c r="CK77" s="417"/>
      <c r="CL77" s="417"/>
      <c r="CM77" s="417"/>
      <c r="CN77" s="417"/>
      <c r="CO77" s="417"/>
      <c r="CP77" s="417"/>
      <c r="CQ77" s="417"/>
      <c r="CR77" s="417"/>
      <c r="CS77" s="417"/>
      <c r="CT77" s="417"/>
      <c r="CU77" s="417"/>
      <c r="CV77" s="417"/>
      <c r="CW77" s="417"/>
      <c r="CX77" s="417"/>
      <c r="CY77" s="417"/>
      <c r="CZ77" s="417"/>
      <c r="DA77" s="417"/>
      <c r="DB77" s="417"/>
      <c r="DC77" s="417"/>
      <c r="DD77" s="417"/>
      <c r="DE77" s="417"/>
      <c r="DF77" s="417"/>
      <c r="DG77" s="417"/>
      <c r="DH77" s="417"/>
      <c r="DI77" s="417"/>
      <c r="DJ77" s="417"/>
      <c r="DK77" s="417"/>
      <c r="DL77" s="417"/>
      <c r="DM77" s="417"/>
      <c r="DN77" s="417"/>
      <c r="DO77" s="417"/>
      <c r="DP77" s="417"/>
      <c r="DQ77" s="417"/>
      <c r="DR77" s="417"/>
      <c r="DS77" s="417"/>
      <c r="DT77" s="417"/>
      <c r="DU77" s="417"/>
      <c r="DV77" s="417"/>
      <c r="DW77" s="417"/>
      <c r="DX77" s="417"/>
      <c r="DY77" s="417"/>
      <c r="DZ77" s="417"/>
      <c r="EA77" s="417"/>
      <c r="EB77" s="417"/>
      <c r="EC77" s="417"/>
      <c r="ED77" s="417"/>
      <c r="EE77" s="417"/>
      <c r="EF77" s="417"/>
      <c r="EG77" s="417"/>
      <c r="EH77" s="417"/>
      <c r="EI77" s="417"/>
      <c r="EJ77" s="417"/>
      <c r="EK77" s="417"/>
      <c r="EL77" s="417"/>
      <c r="EM77" s="417"/>
      <c r="EN77" s="417"/>
      <c r="EO77" s="417"/>
      <c r="EP77" s="417"/>
      <c r="EQ77" s="417"/>
      <c r="ER77" s="417"/>
      <c r="ES77" s="417"/>
      <c r="ET77" s="417"/>
      <c r="EU77" s="417"/>
      <c r="EV77" s="417"/>
      <c r="EW77" s="417"/>
      <c r="EX77" s="417"/>
      <c r="EY77" s="417"/>
      <c r="EZ77" s="417"/>
      <c r="FA77" s="417"/>
      <c r="FB77" s="417"/>
      <c r="FC77" s="417"/>
      <c r="FD77" s="417"/>
      <c r="FE77" s="417"/>
      <c r="FF77" s="417"/>
      <c r="FG77" s="417"/>
      <c r="FH77" s="417"/>
      <c r="FI77" s="417"/>
      <c r="FJ77" s="417"/>
      <c r="FK77" s="417"/>
      <c r="FL77" s="417"/>
      <c r="FM77" s="417"/>
      <c r="FN77" s="417"/>
      <c r="FO77" s="417"/>
      <c r="FP77" s="417"/>
      <c r="FQ77" s="417"/>
      <c r="FR77" s="417"/>
      <c r="FS77" s="417"/>
      <c r="FT77" s="417"/>
      <c r="FU77" s="417"/>
      <c r="FV77" s="417"/>
      <c r="FW77" s="417"/>
      <c r="FX77" s="417"/>
      <c r="FY77" s="417"/>
      <c r="FZ77" s="417"/>
      <c r="GA77" s="417"/>
      <c r="GB77" s="417"/>
      <c r="GC77" s="417"/>
      <c r="GD77" s="417"/>
      <c r="GE77" s="417"/>
      <c r="GF77" s="417"/>
      <c r="GG77" s="417"/>
      <c r="GH77" s="417"/>
      <c r="GI77" s="417"/>
      <c r="GJ77" s="417"/>
      <c r="GK77" s="417"/>
      <c r="GL77" s="417"/>
      <c r="GM77" s="417"/>
      <c r="GN77" s="417"/>
      <c r="GO77" s="417"/>
      <c r="GP77" s="417"/>
      <c r="GQ77" s="417"/>
      <c r="GR77" s="417"/>
      <c r="GS77" s="417"/>
      <c r="GT77" s="417"/>
      <c r="GU77" s="417"/>
      <c r="GV77" s="417"/>
      <c r="GW77" s="417"/>
      <c r="GX77" s="417"/>
      <c r="GY77" s="417"/>
      <c r="GZ77" s="417"/>
      <c r="HA77" s="417"/>
      <c r="HB77" s="417"/>
      <c r="HC77" s="417"/>
      <c r="HD77" s="417"/>
      <c r="HE77" s="417"/>
      <c r="HF77" s="417"/>
      <c r="HG77" s="417"/>
      <c r="HH77" s="417"/>
      <c r="HI77" s="417"/>
      <c r="HJ77" s="417"/>
      <c r="HK77" s="417"/>
      <c r="HL77" s="417"/>
      <c r="HM77" s="417"/>
      <c r="HN77" s="417"/>
      <c r="HO77" s="417"/>
      <c r="HP77" s="417"/>
      <c r="HQ77" s="417"/>
      <c r="HR77" s="417"/>
      <c r="HS77" s="417"/>
      <c r="HT77" s="417"/>
      <c r="HU77" s="417"/>
      <c r="HV77" s="417"/>
      <c r="HW77" s="417"/>
      <c r="HX77" s="417"/>
      <c r="HY77" s="417"/>
      <c r="HZ77" s="417"/>
      <c r="IA77" s="417"/>
      <c r="IB77" s="417"/>
      <c r="IC77" s="417"/>
      <c r="ID77" s="417"/>
      <c r="IE77" s="417"/>
      <c r="IF77" s="417"/>
      <c r="IG77" s="417"/>
      <c r="IH77" s="417"/>
      <c r="II77" s="417"/>
      <c r="IJ77" s="417"/>
      <c r="IK77" s="417"/>
      <c r="IL77" s="417"/>
      <c r="IM77" s="417"/>
      <c r="IN77" s="417"/>
      <c r="IO77" s="417"/>
      <c r="IP77" s="417"/>
      <c r="IQ77" s="417"/>
      <c r="IR77" s="417"/>
      <c r="IS77" s="417"/>
      <c r="IT77" s="417"/>
      <c r="IU77" s="417"/>
      <c r="IV77" s="417"/>
    </row>
    <row r="78" spans="1:256" ht="14" x14ac:dyDescent="0.3">
      <c r="A78" s="420" t="s">
        <v>533</v>
      </c>
      <c r="B78" s="344"/>
      <c r="C78" s="344"/>
      <c r="D78" s="344"/>
      <c r="E78" s="344"/>
      <c r="F78" s="344"/>
      <c r="G78" s="415"/>
      <c r="H78" s="418">
        <v>5196</v>
      </c>
      <c r="I78" s="419">
        <v>6454</v>
      </c>
      <c r="J78" s="416">
        <f t="shared" si="5"/>
        <v>-1258</v>
      </c>
      <c r="K78" s="416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  <c r="AD78" s="417"/>
      <c r="AE78" s="417"/>
      <c r="AF78" s="417"/>
      <c r="AG78" s="417"/>
      <c r="AH78" s="417"/>
      <c r="AI78" s="417"/>
      <c r="AJ78" s="417"/>
      <c r="AK78" s="417"/>
      <c r="AL78" s="417"/>
      <c r="AM78" s="417"/>
      <c r="AN78" s="417"/>
      <c r="AO78" s="417"/>
      <c r="AP78" s="417"/>
      <c r="AQ78" s="417"/>
      <c r="AR78" s="417"/>
      <c r="AS78" s="417"/>
      <c r="AT78" s="417"/>
      <c r="AU78" s="417"/>
      <c r="AV78" s="417"/>
      <c r="AW78" s="417"/>
      <c r="AX78" s="417"/>
      <c r="AY78" s="417"/>
      <c r="AZ78" s="417"/>
      <c r="BA78" s="417"/>
      <c r="BB78" s="417"/>
      <c r="BC78" s="417"/>
      <c r="BD78" s="417"/>
      <c r="BE78" s="417"/>
      <c r="BF78" s="417"/>
      <c r="BG78" s="417"/>
      <c r="BH78" s="417"/>
      <c r="BI78" s="417"/>
      <c r="BJ78" s="417"/>
      <c r="BK78" s="417"/>
      <c r="BL78" s="417"/>
      <c r="BM78" s="417"/>
      <c r="BN78" s="417"/>
      <c r="BO78" s="417"/>
      <c r="BP78" s="417"/>
      <c r="BQ78" s="417"/>
      <c r="BR78" s="417"/>
      <c r="BS78" s="417"/>
      <c r="BT78" s="417"/>
      <c r="BU78" s="417"/>
      <c r="BV78" s="417"/>
      <c r="BW78" s="417"/>
      <c r="BX78" s="417"/>
      <c r="BY78" s="417"/>
      <c r="BZ78" s="417"/>
      <c r="CA78" s="417"/>
      <c r="CB78" s="417"/>
      <c r="CC78" s="417"/>
      <c r="CD78" s="417"/>
      <c r="CE78" s="417"/>
      <c r="CF78" s="417"/>
      <c r="CG78" s="417"/>
      <c r="CH78" s="417"/>
      <c r="CI78" s="417"/>
      <c r="CJ78" s="417"/>
      <c r="CK78" s="417"/>
      <c r="CL78" s="417"/>
      <c r="CM78" s="417"/>
      <c r="CN78" s="417"/>
      <c r="CO78" s="417"/>
      <c r="CP78" s="417"/>
      <c r="CQ78" s="417"/>
      <c r="CR78" s="417"/>
      <c r="CS78" s="417"/>
      <c r="CT78" s="417"/>
      <c r="CU78" s="417"/>
      <c r="CV78" s="417"/>
      <c r="CW78" s="417"/>
      <c r="CX78" s="417"/>
      <c r="CY78" s="417"/>
      <c r="CZ78" s="417"/>
      <c r="DA78" s="417"/>
      <c r="DB78" s="417"/>
      <c r="DC78" s="417"/>
      <c r="DD78" s="417"/>
      <c r="DE78" s="417"/>
      <c r="DF78" s="417"/>
      <c r="DG78" s="417"/>
      <c r="DH78" s="417"/>
      <c r="DI78" s="417"/>
      <c r="DJ78" s="417"/>
      <c r="DK78" s="417"/>
      <c r="DL78" s="417"/>
      <c r="DM78" s="417"/>
      <c r="DN78" s="417"/>
      <c r="DO78" s="417"/>
      <c r="DP78" s="417"/>
      <c r="DQ78" s="417"/>
      <c r="DR78" s="417"/>
      <c r="DS78" s="417"/>
      <c r="DT78" s="417"/>
      <c r="DU78" s="417"/>
      <c r="DV78" s="417"/>
      <c r="DW78" s="417"/>
      <c r="DX78" s="417"/>
      <c r="DY78" s="417"/>
      <c r="DZ78" s="417"/>
      <c r="EA78" s="417"/>
      <c r="EB78" s="417"/>
      <c r="EC78" s="417"/>
      <c r="ED78" s="417"/>
      <c r="EE78" s="417"/>
      <c r="EF78" s="417"/>
      <c r="EG78" s="417"/>
      <c r="EH78" s="417"/>
      <c r="EI78" s="417"/>
      <c r="EJ78" s="417"/>
      <c r="EK78" s="417"/>
      <c r="EL78" s="417"/>
      <c r="EM78" s="417"/>
      <c r="EN78" s="417"/>
      <c r="EO78" s="417"/>
      <c r="EP78" s="417"/>
      <c r="EQ78" s="417"/>
      <c r="ER78" s="417"/>
      <c r="ES78" s="417"/>
      <c r="ET78" s="417"/>
      <c r="EU78" s="417"/>
      <c r="EV78" s="417"/>
      <c r="EW78" s="417"/>
      <c r="EX78" s="417"/>
      <c r="EY78" s="417"/>
      <c r="EZ78" s="417"/>
      <c r="FA78" s="417"/>
      <c r="FB78" s="417"/>
      <c r="FC78" s="417"/>
      <c r="FD78" s="417"/>
      <c r="FE78" s="417"/>
      <c r="FF78" s="417"/>
      <c r="FG78" s="417"/>
      <c r="FH78" s="417"/>
      <c r="FI78" s="417"/>
      <c r="FJ78" s="417"/>
      <c r="FK78" s="417"/>
      <c r="FL78" s="417"/>
      <c r="FM78" s="417"/>
      <c r="FN78" s="417"/>
      <c r="FO78" s="417"/>
      <c r="FP78" s="417"/>
      <c r="FQ78" s="417"/>
      <c r="FR78" s="417"/>
      <c r="FS78" s="417"/>
      <c r="FT78" s="417"/>
      <c r="FU78" s="417"/>
      <c r="FV78" s="417"/>
      <c r="FW78" s="417"/>
      <c r="FX78" s="417"/>
      <c r="FY78" s="417"/>
      <c r="FZ78" s="417"/>
      <c r="GA78" s="417"/>
      <c r="GB78" s="417"/>
      <c r="GC78" s="417"/>
      <c r="GD78" s="417"/>
      <c r="GE78" s="417"/>
      <c r="GF78" s="417"/>
      <c r="GG78" s="417"/>
      <c r="GH78" s="417"/>
      <c r="GI78" s="417"/>
      <c r="GJ78" s="417"/>
      <c r="GK78" s="417"/>
      <c r="GL78" s="417"/>
      <c r="GM78" s="417"/>
      <c r="GN78" s="417"/>
      <c r="GO78" s="417"/>
      <c r="GP78" s="417"/>
      <c r="GQ78" s="417"/>
      <c r="GR78" s="417"/>
      <c r="GS78" s="417"/>
      <c r="GT78" s="417"/>
      <c r="GU78" s="417"/>
      <c r="GV78" s="417"/>
      <c r="GW78" s="417"/>
      <c r="GX78" s="417"/>
      <c r="GY78" s="417"/>
      <c r="GZ78" s="417"/>
      <c r="HA78" s="417"/>
      <c r="HB78" s="417"/>
      <c r="HC78" s="417"/>
      <c r="HD78" s="417"/>
      <c r="HE78" s="417"/>
      <c r="HF78" s="417"/>
      <c r="HG78" s="417"/>
      <c r="HH78" s="417"/>
      <c r="HI78" s="417"/>
      <c r="HJ78" s="417"/>
      <c r="HK78" s="417"/>
      <c r="HL78" s="417"/>
      <c r="HM78" s="417"/>
      <c r="HN78" s="417"/>
      <c r="HO78" s="417"/>
      <c r="HP78" s="417"/>
      <c r="HQ78" s="417"/>
      <c r="HR78" s="417"/>
      <c r="HS78" s="417"/>
      <c r="HT78" s="417"/>
      <c r="HU78" s="417"/>
      <c r="HV78" s="417"/>
      <c r="HW78" s="417"/>
      <c r="HX78" s="417"/>
      <c r="HY78" s="417"/>
      <c r="HZ78" s="417"/>
      <c r="IA78" s="417"/>
      <c r="IB78" s="417"/>
      <c r="IC78" s="417"/>
      <c r="ID78" s="417"/>
      <c r="IE78" s="417"/>
      <c r="IF78" s="417"/>
      <c r="IG78" s="417"/>
      <c r="IH78" s="417"/>
      <c r="II78" s="417"/>
      <c r="IJ78" s="417"/>
      <c r="IK78" s="417"/>
      <c r="IL78" s="417"/>
      <c r="IM78" s="417"/>
      <c r="IN78" s="417"/>
      <c r="IO78" s="417"/>
      <c r="IP78" s="417"/>
      <c r="IQ78" s="417"/>
      <c r="IR78" s="417"/>
      <c r="IS78" s="417"/>
      <c r="IT78" s="417"/>
      <c r="IU78" s="417"/>
      <c r="IV78" s="417"/>
    </row>
    <row r="79" spans="1:256" ht="14" x14ac:dyDescent="0.3">
      <c r="A79" s="421" t="s">
        <v>537</v>
      </c>
      <c r="B79" s="344"/>
      <c r="C79" s="344"/>
      <c r="D79" s="344"/>
      <c r="E79" s="344"/>
      <c r="F79" s="344"/>
      <c r="G79" s="415"/>
      <c r="H79" s="418">
        <v>4245</v>
      </c>
      <c r="I79" s="419">
        <v>4547</v>
      </c>
      <c r="J79" s="416">
        <f t="shared" si="5"/>
        <v>-302</v>
      </c>
      <c r="K79" s="416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  <c r="AF79" s="417"/>
      <c r="AG79" s="417"/>
      <c r="AH79" s="417"/>
      <c r="AI79" s="417"/>
      <c r="AJ79" s="417"/>
      <c r="AK79" s="417"/>
      <c r="AL79" s="417"/>
      <c r="AM79" s="417"/>
      <c r="AN79" s="417"/>
      <c r="AO79" s="417"/>
      <c r="AP79" s="417"/>
      <c r="AQ79" s="417"/>
      <c r="AR79" s="417"/>
      <c r="AS79" s="417"/>
      <c r="AT79" s="417"/>
      <c r="AU79" s="417"/>
      <c r="AV79" s="417"/>
      <c r="AW79" s="417"/>
      <c r="AX79" s="417"/>
      <c r="AY79" s="417"/>
      <c r="AZ79" s="417"/>
      <c r="BA79" s="417"/>
      <c r="BB79" s="417"/>
      <c r="BC79" s="417"/>
      <c r="BD79" s="417"/>
      <c r="BE79" s="417"/>
      <c r="BF79" s="417"/>
      <c r="BG79" s="417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17"/>
      <c r="CG79" s="417"/>
      <c r="CH79" s="417"/>
      <c r="CI79" s="417"/>
      <c r="CJ79" s="417"/>
      <c r="CK79" s="417"/>
      <c r="CL79" s="417"/>
      <c r="CM79" s="417"/>
      <c r="CN79" s="417"/>
      <c r="CO79" s="417"/>
      <c r="CP79" s="417"/>
      <c r="CQ79" s="417"/>
      <c r="CR79" s="417"/>
      <c r="CS79" s="417"/>
      <c r="CT79" s="417"/>
      <c r="CU79" s="417"/>
      <c r="CV79" s="417"/>
      <c r="CW79" s="417"/>
      <c r="CX79" s="417"/>
      <c r="CY79" s="417"/>
      <c r="CZ79" s="417"/>
      <c r="DA79" s="417"/>
      <c r="DB79" s="417"/>
      <c r="DC79" s="417"/>
      <c r="DD79" s="417"/>
      <c r="DE79" s="417"/>
      <c r="DF79" s="417"/>
      <c r="DG79" s="417"/>
      <c r="DH79" s="417"/>
      <c r="DI79" s="417"/>
      <c r="DJ79" s="417"/>
      <c r="DK79" s="417"/>
      <c r="DL79" s="417"/>
      <c r="DM79" s="417"/>
      <c r="DN79" s="417"/>
      <c r="DO79" s="417"/>
      <c r="DP79" s="417"/>
      <c r="DQ79" s="417"/>
      <c r="DR79" s="417"/>
      <c r="DS79" s="417"/>
      <c r="DT79" s="417"/>
      <c r="DU79" s="417"/>
      <c r="DV79" s="417"/>
      <c r="DW79" s="417"/>
      <c r="DX79" s="417"/>
      <c r="DY79" s="417"/>
      <c r="DZ79" s="417"/>
      <c r="EA79" s="417"/>
      <c r="EB79" s="417"/>
      <c r="EC79" s="417"/>
      <c r="ED79" s="417"/>
      <c r="EE79" s="417"/>
      <c r="EF79" s="417"/>
      <c r="EG79" s="417"/>
      <c r="EH79" s="417"/>
      <c r="EI79" s="417"/>
      <c r="EJ79" s="417"/>
      <c r="EK79" s="417"/>
      <c r="EL79" s="417"/>
      <c r="EM79" s="417"/>
      <c r="EN79" s="417"/>
      <c r="EO79" s="417"/>
      <c r="EP79" s="417"/>
      <c r="EQ79" s="417"/>
      <c r="ER79" s="417"/>
      <c r="ES79" s="417"/>
      <c r="ET79" s="417"/>
      <c r="EU79" s="417"/>
      <c r="EV79" s="417"/>
      <c r="EW79" s="417"/>
      <c r="EX79" s="417"/>
      <c r="EY79" s="417"/>
      <c r="EZ79" s="417"/>
      <c r="FA79" s="417"/>
      <c r="FB79" s="417"/>
      <c r="FC79" s="417"/>
      <c r="FD79" s="417"/>
      <c r="FE79" s="417"/>
      <c r="FF79" s="417"/>
      <c r="FG79" s="417"/>
      <c r="FH79" s="417"/>
      <c r="FI79" s="417"/>
      <c r="FJ79" s="417"/>
      <c r="FK79" s="417"/>
      <c r="FL79" s="417"/>
      <c r="FM79" s="417"/>
      <c r="FN79" s="417"/>
      <c r="FO79" s="417"/>
      <c r="FP79" s="417"/>
      <c r="FQ79" s="417"/>
      <c r="FR79" s="417"/>
      <c r="FS79" s="417"/>
      <c r="FT79" s="417"/>
      <c r="FU79" s="417"/>
      <c r="FV79" s="417"/>
      <c r="FW79" s="417"/>
      <c r="FX79" s="417"/>
      <c r="FY79" s="417"/>
      <c r="FZ79" s="417"/>
      <c r="GA79" s="417"/>
      <c r="GB79" s="417"/>
      <c r="GC79" s="417"/>
      <c r="GD79" s="417"/>
      <c r="GE79" s="417"/>
      <c r="GF79" s="417"/>
      <c r="GG79" s="417"/>
      <c r="GH79" s="417"/>
      <c r="GI79" s="417"/>
      <c r="GJ79" s="417"/>
      <c r="GK79" s="417"/>
      <c r="GL79" s="417"/>
      <c r="GM79" s="417"/>
      <c r="GN79" s="417"/>
      <c r="GO79" s="417"/>
      <c r="GP79" s="417"/>
      <c r="GQ79" s="417"/>
      <c r="GR79" s="417"/>
      <c r="GS79" s="417"/>
      <c r="GT79" s="417"/>
      <c r="GU79" s="417"/>
      <c r="GV79" s="417"/>
      <c r="GW79" s="417"/>
      <c r="GX79" s="417"/>
      <c r="GY79" s="417"/>
      <c r="GZ79" s="417"/>
      <c r="HA79" s="417"/>
      <c r="HB79" s="417"/>
      <c r="HC79" s="417"/>
      <c r="HD79" s="417"/>
      <c r="HE79" s="417"/>
      <c r="HF79" s="417"/>
      <c r="HG79" s="417"/>
      <c r="HH79" s="417"/>
      <c r="HI79" s="417"/>
      <c r="HJ79" s="417"/>
      <c r="HK79" s="417"/>
      <c r="HL79" s="417"/>
      <c r="HM79" s="417"/>
      <c r="HN79" s="417"/>
      <c r="HO79" s="417"/>
      <c r="HP79" s="417"/>
      <c r="HQ79" s="417"/>
      <c r="HR79" s="417"/>
      <c r="HS79" s="417"/>
      <c r="HT79" s="417"/>
      <c r="HU79" s="417"/>
      <c r="HV79" s="417"/>
      <c r="HW79" s="417"/>
      <c r="HX79" s="417"/>
      <c r="HY79" s="417"/>
      <c r="HZ79" s="417"/>
      <c r="IA79" s="417"/>
      <c r="IB79" s="417"/>
      <c r="IC79" s="417"/>
      <c r="ID79" s="417"/>
      <c r="IE79" s="417"/>
      <c r="IF79" s="417"/>
      <c r="IG79" s="417"/>
      <c r="IH79" s="417"/>
      <c r="II79" s="417"/>
      <c r="IJ79" s="417"/>
      <c r="IK79" s="417"/>
      <c r="IL79" s="417"/>
      <c r="IM79" s="417"/>
      <c r="IN79" s="417"/>
      <c r="IO79" s="417"/>
      <c r="IP79" s="417"/>
      <c r="IQ79" s="417"/>
      <c r="IR79" s="417"/>
      <c r="IS79" s="417"/>
      <c r="IT79" s="417"/>
      <c r="IU79" s="417"/>
      <c r="IV79" s="417"/>
    </row>
    <row r="80" spans="1:256" ht="14" x14ac:dyDescent="0.3">
      <c r="A80" s="421" t="s">
        <v>641</v>
      </c>
      <c r="B80" s="344"/>
      <c r="C80" s="344"/>
      <c r="D80" s="344"/>
      <c r="E80" s="344"/>
      <c r="F80" s="344"/>
      <c r="G80" s="415"/>
      <c r="H80" s="418">
        <v>581</v>
      </c>
      <c r="I80" s="419">
        <v>0</v>
      </c>
      <c r="J80" s="416">
        <f t="shared" si="5"/>
        <v>581</v>
      </c>
      <c r="K80" s="416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417"/>
      <c r="AA80" s="417"/>
      <c r="AB80" s="417"/>
      <c r="AC80" s="417"/>
      <c r="AD80" s="417"/>
      <c r="AE80" s="417"/>
      <c r="AF80" s="417"/>
      <c r="AG80" s="417"/>
      <c r="AH80" s="417"/>
      <c r="AI80" s="417"/>
      <c r="AJ80" s="417"/>
      <c r="AK80" s="417"/>
      <c r="AL80" s="417"/>
      <c r="AM80" s="417"/>
      <c r="AN80" s="417"/>
      <c r="AO80" s="417"/>
      <c r="AP80" s="417"/>
      <c r="AQ80" s="417"/>
      <c r="AR80" s="417"/>
      <c r="AS80" s="417"/>
      <c r="AT80" s="417"/>
      <c r="AU80" s="417"/>
      <c r="AV80" s="417"/>
      <c r="AW80" s="417"/>
      <c r="AX80" s="417"/>
      <c r="AY80" s="417"/>
      <c r="AZ80" s="417"/>
      <c r="BA80" s="417"/>
      <c r="BB80" s="417"/>
      <c r="BC80" s="417"/>
      <c r="BD80" s="417"/>
      <c r="BE80" s="417"/>
      <c r="BF80" s="417"/>
      <c r="BG80" s="417"/>
      <c r="BH80" s="417"/>
      <c r="BI80" s="417"/>
      <c r="BJ80" s="417"/>
      <c r="BK80" s="417"/>
      <c r="BL80" s="417"/>
      <c r="BM80" s="417"/>
      <c r="BN80" s="417"/>
      <c r="BO80" s="417"/>
      <c r="BP80" s="417"/>
      <c r="BQ80" s="417"/>
      <c r="BR80" s="417"/>
      <c r="BS80" s="417"/>
      <c r="BT80" s="417"/>
      <c r="BU80" s="417"/>
      <c r="BV80" s="417"/>
      <c r="BW80" s="417"/>
      <c r="BX80" s="417"/>
      <c r="BY80" s="417"/>
      <c r="BZ80" s="417"/>
      <c r="CA80" s="417"/>
      <c r="CB80" s="417"/>
      <c r="CC80" s="417"/>
      <c r="CD80" s="417"/>
      <c r="CE80" s="417"/>
      <c r="CF80" s="417"/>
      <c r="CG80" s="417"/>
      <c r="CH80" s="417"/>
      <c r="CI80" s="417"/>
      <c r="CJ80" s="417"/>
      <c r="CK80" s="417"/>
      <c r="CL80" s="417"/>
      <c r="CM80" s="417"/>
      <c r="CN80" s="417"/>
      <c r="CO80" s="417"/>
      <c r="CP80" s="417"/>
      <c r="CQ80" s="417"/>
      <c r="CR80" s="417"/>
      <c r="CS80" s="417"/>
      <c r="CT80" s="417"/>
      <c r="CU80" s="417"/>
      <c r="CV80" s="417"/>
      <c r="CW80" s="417"/>
      <c r="CX80" s="417"/>
      <c r="CY80" s="417"/>
      <c r="CZ80" s="417"/>
      <c r="DA80" s="417"/>
      <c r="DB80" s="417"/>
      <c r="DC80" s="417"/>
      <c r="DD80" s="417"/>
      <c r="DE80" s="417"/>
      <c r="DF80" s="417"/>
      <c r="DG80" s="417"/>
      <c r="DH80" s="417"/>
      <c r="DI80" s="417"/>
      <c r="DJ80" s="417"/>
      <c r="DK80" s="417"/>
      <c r="DL80" s="417"/>
      <c r="DM80" s="417"/>
      <c r="DN80" s="417"/>
      <c r="DO80" s="417"/>
      <c r="DP80" s="417"/>
      <c r="DQ80" s="417"/>
      <c r="DR80" s="417"/>
      <c r="DS80" s="417"/>
      <c r="DT80" s="417"/>
      <c r="DU80" s="417"/>
      <c r="DV80" s="417"/>
      <c r="DW80" s="417"/>
      <c r="DX80" s="417"/>
      <c r="DY80" s="417"/>
      <c r="DZ80" s="417"/>
      <c r="EA80" s="417"/>
      <c r="EB80" s="417"/>
      <c r="EC80" s="417"/>
      <c r="ED80" s="417"/>
      <c r="EE80" s="417"/>
      <c r="EF80" s="417"/>
      <c r="EG80" s="417"/>
      <c r="EH80" s="417"/>
      <c r="EI80" s="417"/>
      <c r="EJ80" s="417"/>
      <c r="EK80" s="417"/>
      <c r="EL80" s="417"/>
      <c r="EM80" s="417"/>
      <c r="EN80" s="417"/>
      <c r="EO80" s="417"/>
      <c r="EP80" s="417"/>
      <c r="EQ80" s="417"/>
      <c r="ER80" s="417"/>
      <c r="ES80" s="417"/>
      <c r="ET80" s="417"/>
      <c r="EU80" s="417"/>
      <c r="EV80" s="417"/>
      <c r="EW80" s="417"/>
      <c r="EX80" s="417"/>
      <c r="EY80" s="417"/>
      <c r="EZ80" s="417"/>
      <c r="FA80" s="417"/>
      <c r="FB80" s="417"/>
      <c r="FC80" s="417"/>
      <c r="FD80" s="417"/>
      <c r="FE80" s="417"/>
      <c r="FF80" s="417"/>
      <c r="FG80" s="417"/>
      <c r="FH80" s="417"/>
      <c r="FI80" s="417"/>
      <c r="FJ80" s="417"/>
      <c r="FK80" s="417"/>
      <c r="FL80" s="417"/>
      <c r="FM80" s="417"/>
      <c r="FN80" s="417"/>
      <c r="FO80" s="417"/>
      <c r="FP80" s="417"/>
      <c r="FQ80" s="417"/>
      <c r="FR80" s="417"/>
      <c r="FS80" s="417"/>
      <c r="FT80" s="417"/>
      <c r="FU80" s="417"/>
      <c r="FV80" s="417"/>
      <c r="FW80" s="417"/>
      <c r="FX80" s="417"/>
      <c r="FY80" s="417"/>
      <c r="FZ80" s="417"/>
      <c r="GA80" s="417"/>
      <c r="GB80" s="417"/>
      <c r="GC80" s="417"/>
      <c r="GD80" s="417"/>
      <c r="GE80" s="417"/>
      <c r="GF80" s="417"/>
      <c r="GG80" s="417"/>
      <c r="GH80" s="417"/>
      <c r="GI80" s="417"/>
      <c r="GJ80" s="417"/>
      <c r="GK80" s="417"/>
      <c r="GL80" s="417"/>
      <c r="GM80" s="417"/>
      <c r="GN80" s="417"/>
      <c r="GO80" s="417"/>
      <c r="GP80" s="417"/>
      <c r="GQ80" s="417"/>
      <c r="GR80" s="417"/>
      <c r="GS80" s="417"/>
      <c r="GT80" s="417"/>
      <c r="GU80" s="417"/>
      <c r="GV80" s="417"/>
      <c r="GW80" s="417"/>
      <c r="GX80" s="417"/>
      <c r="GY80" s="417"/>
      <c r="GZ80" s="417"/>
      <c r="HA80" s="417"/>
      <c r="HB80" s="417"/>
      <c r="HC80" s="417"/>
      <c r="HD80" s="417"/>
      <c r="HE80" s="417"/>
      <c r="HF80" s="417"/>
      <c r="HG80" s="417"/>
      <c r="HH80" s="417"/>
      <c r="HI80" s="417"/>
      <c r="HJ80" s="417"/>
      <c r="HK80" s="417"/>
      <c r="HL80" s="417"/>
      <c r="HM80" s="417"/>
      <c r="HN80" s="417"/>
      <c r="HO80" s="417"/>
      <c r="HP80" s="417"/>
      <c r="HQ80" s="417"/>
      <c r="HR80" s="417"/>
      <c r="HS80" s="417"/>
      <c r="HT80" s="417"/>
      <c r="HU80" s="417"/>
      <c r="HV80" s="417"/>
      <c r="HW80" s="417"/>
      <c r="HX80" s="417"/>
      <c r="HY80" s="417"/>
      <c r="HZ80" s="417"/>
      <c r="IA80" s="417"/>
      <c r="IB80" s="417"/>
      <c r="IC80" s="417"/>
      <c r="ID80" s="417"/>
      <c r="IE80" s="417"/>
      <c r="IF80" s="417"/>
      <c r="IG80" s="417"/>
      <c r="IH80" s="417"/>
      <c r="II80" s="417"/>
      <c r="IJ80" s="417"/>
      <c r="IK80" s="417"/>
      <c r="IL80" s="417"/>
      <c r="IM80" s="417"/>
      <c r="IN80" s="417"/>
      <c r="IO80" s="417"/>
      <c r="IP80" s="417"/>
      <c r="IQ80" s="417"/>
      <c r="IR80" s="417"/>
      <c r="IS80" s="417"/>
      <c r="IT80" s="417"/>
      <c r="IU80" s="417"/>
      <c r="IV80" s="417"/>
    </row>
    <row r="81" spans="1:256" ht="14" x14ac:dyDescent="0.3">
      <c r="A81" s="421" t="s">
        <v>642</v>
      </c>
      <c r="B81" s="344"/>
      <c r="C81" s="344"/>
      <c r="D81" s="344"/>
      <c r="E81" s="344"/>
      <c r="F81" s="344"/>
      <c r="G81" s="415"/>
      <c r="H81" s="418">
        <v>0</v>
      </c>
      <c r="I81" s="419">
        <v>750</v>
      </c>
      <c r="J81" s="416">
        <f t="shared" si="5"/>
        <v>-750</v>
      </c>
      <c r="K81" s="416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  <c r="AD81" s="417"/>
      <c r="AE81" s="417"/>
      <c r="AF81" s="417"/>
      <c r="AG81" s="417"/>
      <c r="AH81" s="417"/>
      <c r="AI81" s="417"/>
      <c r="AJ81" s="417"/>
      <c r="AK81" s="417"/>
      <c r="AL81" s="417"/>
      <c r="AM81" s="417"/>
      <c r="AN81" s="417"/>
      <c r="AO81" s="417"/>
      <c r="AP81" s="417"/>
      <c r="AQ81" s="417"/>
      <c r="AR81" s="417"/>
      <c r="AS81" s="417"/>
      <c r="AT81" s="417"/>
      <c r="AU81" s="417"/>
      <c r="AV81" s="417"/>
      <c r="AW81" s="417"/>
      <c r="AX81" s="417"/>
      <c r="AY81" s="417"/>
      <c r="AZ81" s="417"/>
      <c r="BA81" s="417"/>
      <c r="BB81" s="417"/>
      <c r="BC81" s="417"/>
      <c r="BD81" s="417"/>
      <c r="BE81" s="417"/>
      <c r="BF81" s="417"/>
      <c r="BG81" s="417"/>
      <c r="BH81" s="417"/>
      <c r="BI81" s="417"/>
      <c r="BJ81" s="417"/>
      <c r="BK81" s="417"/>
      <c r="BL81" s="417"/>
      <c r="BM81" s="417"/>
      <c r="BN81" s="417"/>
      <c r="BO81" s="417"/>
      <c r="BP81" s="417"/>
      <c r="BQ81" s="417"/>
      <c r="BR81" s="417"/>
      <c r="BS81" s="417"/>
      <c r="BT81" s="417"/>
      <c r="BU81" s="417"/>
      <c r="BV81" s="417"/>
      <c r="BW81" s="417"/>
      <c r="BX81" s="417"/>
      <c r="BY81" s="417"/>
      <c r="BZ81" s="417"/>
      <c r="CA81" s="417"/>
      <c r="CB81" s="417"/>
      <c r="CC81" s="417"/>
      <c r="CD81" s="417"/>
      <c r="CE81" s="417"/>
      <c r="CF81" s="417"/>
      <c r="CG81" s="417"/>
      <c r="CH81" s="417"/>
      <c r="CI81" s="417"/>
      <c r="CJ81" s="417"/>
      <c r="CK81" s="417"/>
      <c r="CL81" s="417"/>
      <c r="CM81" s="417"/>
      <c r="CN81" s="417"/>
      <c r="CO81" s="417"/>
      <c r="CP81" s="417"/>
      <c r="CQ81" s="417"/>
      <c r="CR81" s="417"/>
      <c r="CS81" s="417"/>
      <c r="CT81" s="417"/>
      <c r="CU81" s="417"/>
      <c r="CV81" s="417"/>
      <c r="CW81" s="417"/>
      <c r="CX81" s="417"/>
      <c r="CY81" s="417"/>
      <c r="CZ81" s="417"/>
      <c r="DA81" s="417"/>
      <c r="DB81" s="417"/>
      <c r="DC81" s="417"/>
      <c r="DD81" s="417"/>
      <c r="DE81" s="417"/>
      <c r="DF81" s="417"/>
      <c r="DG81" s="417"/>
      <c r="DH81" s="417"/>
      <c r="DI81" s="417"/>
      <c r="DJ81" s="417"/>
      <c r="DK81" s="417"/>
      <c r="DL81" s="417"/>
      <c r="DM81" s="417"/>
      <c r="DN81" s="417"/>
      <c r="DO81" s="417"/>
      <c r="DP81" s="417"/>
      <c r="DQ81" s="417"/>
      <c r="DR81" s="417"/>
      <c r="DS81" s="417"/>
      <c r="DT81" s="417"/>
      <c r="DU81" s="417"/>
      <c r="DV81" s="417"/>
      <c r="DW81" s="417"/>
      <c r="DX81" s="417"/>
      <c r="DY81" s="417"/>
      <c r="DZ81" s="417"/>
      <c r="EA81" s="417"/>
      <c r="EB81" s="417"/>
      <c r="EC81" s="417"/>
      <c r="ED81" s="417"/>
      <c r="EE81" s="417"/>
      <c r="EF81" s="417"/>
      <c r="EG81" s="417"/>
      <c r="EH81" s="417"/>
      <c r="EI81" s="417"/>
      <c r="EJ81" s="417"/>
      <c r="EK81" s="417"/>
      <c r="EL81" s="417"/>
      <c r="EM81" s="417"/>
      <c r="EN81" s="417"/>
      <c r="EO81" s="417"/>
      <c r="EP81" s="417"/>
      <c r="EQ81" s="417"/>
      <c r="ER81" s="417"/>
      <c r="ES81" s="417"/>
      <c r="ET81" s="417"/>
      <c r="EU81" s="417"/>
      <c r="EV81" s="417"/>
      <c r="EW81" s="417"/>
      <c r="EX81" s="417"/>
      <c r="EY81" s="417"/>
      <c r="EZ81" s="417"/>
      <c r="FA81" s="417"/>
      <c r="FB81" s="417"/>
      <c r="FC81" s="417"/>
      <c r="FD81" s="417"/>
      <c r="FE81" s="417"/>
      <c r="FF81" s="417"/>
      <c r="FG81" s="417"/>
      <c r="FH81" s="417"/>
      <c r="FI81" s="417"/>
      <c r="FJ81" s="417"/>
      <c r="FK81" s="417"/>
      <c r="FL81" s="417"/>
      <c r="FM81" s="417"/>
      <c r="FN81" s="417"/>
      <c r="FO81" s="417"/>
      <c r="FP81" s="417"/>
      <c r="FQ81" s="417"/>
      <c r="FR81" s="417"/>
      <c r="FS81" s="417"/>
      <c r="FT81" s="417"/>
      <c r="FU81" s="417"/>
      <c r="FV81" s="417"/>
      <c r="FW81" s="417"/>
      <c r="FX81" s="417"/>
      <c r="FY81" s="417"/>
      <c r="FZ81" s="417"/>
      <c r="GA81" s="417"/>
      <c r="GB81" s="417"/>
      <c r="GC81" s="417"/>
      <c r="GD81" s="417"/>
      <c r="GE81" s="417"/>
      <c r="GF81" s="417"/>
      <c r="GG81" s="417"/>
      <c r="GH81" s="417"/>
      <c r="GI81" s="417"/>
      <c r="GJ81" s="417"/>
      <c r="GK81" s="417"/>
      <c r="GL81" s="417"/>
      <c r="GM81" s="417"/>
      <c r="GN81" s="417"/>
      <c r="GO81" s="417"/>
      <c r="GP81" s="417"/>
      <c r="GQ81" s="417"/>
      <c r="GR81" s="417"/>
      <c r="GS81" s="417"/>
      <c r="GT81" s="417"/>
      <c r="GU81" s="417"/>
      <c r="GV81" s="417"/>
      <c r="GW81" s="417"/>
      <c r="GX81" s="417"/>
      <c r="GY81" s="417"/>
      <c r="GZ81" s="417"/>
      <c r="HA81" s="417"/>
      <c r="HB81" s="417"/>
      <c r="HC81" s="417"/>
      <c r="HD81" s="417"/>
      <c r="HE81" s="417"/>
      <c r="HF81" s="417"/>
      <c r="HG81" s="417"/>
      <c r="HH81" s="417"/>
      <c r="HI81" s="417"/>
      <c r="HJ81" s="417"/>
      <c r="HK81" s="417"/>
      <c r="HL81" s="417"/>
      <c r="HM81" s="417"/>
      <c r="HN81" s="417"/>
      <c r="HO81" s="417"/>
      <c r="HP81" s="417"/>
      <c r="HQ81" s="417"/>
      <c r="HR81" s="417"/>
      <c r="HS81" s="417"/>
      <c r="HT81" s="417"/>
      <c r="HU81" s="417"/>
      <c r="HV81" s="417"/>
      <c r="HW81" s="417"/>
      <c r="HX81" s="417"/>
      <c r="HY81" s="417"/>
      <c r="HZ81" s="417"/>
      <c r="IA81" s="417"/>
      <c r="IB81" s="417"/>
      <c r="IC81" s="417"/>
      <c r="ID81" s="417"/>
      <c r="IE81" s="417"/>
      <c r="IF81" s="417"/>
      <c r="IG81" s="417"/>
      <c r="IH81" s="417"/>
      <c r="II81" s="417"/>
      <c r="IJ81" s="417"/>
      <c r="IK81" s="417"/>
      <c r="IL81" s="417"/>
      <c r="IM81" s="417"/>
      <c r="IN81" s="417"/>
      <c r="IO81" s="417"/>
      <c r="IP81" s="417"/>
      <c r="IQ81" s="417"/>
      <c r="IR81" s="417"/>
      <c r="IS81" s="417"/>
      <c r="IT81" s="417"/>
      <c r="IU81" s="417"/>
      <c r="IV81" s="417"/>
    </row>
    <row r="82" spans="1:256" ht="14" x14ac:dyDescent="0.3">
      <c r="A82" s="422" t="s">
        <v>643</v>
      </c>
      <c r="B82" s="423"/>
      <c r="C82" s="423"/>
      <c r="D82" s="423"/>
      <c r="E82" s="423"/>
      <c r="F82" s="423"/>
      <c r="G82" s="424">
        <v>0</v>
      </c>
      <c r="H82" s="425">
        <v>6790</v>
      </c>
      <c r="I82" s="426">
        <v>7117</v>
      </c>
      <c r="J82" s="427">
        <f t="shared" si="5"/>
        <v>-327</v>
      </c>
      <c r="K82" s="412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  <c r="AD82" s="417"/>
      <c r="AE82" s="417"/>
      <c r="AF82" s="417"/>
      <c r="AG82" s="417"/>
      <c r="AH82" s="417"/>
      <c r="AI82" s="417"/>
      <c r="AJ82" s="417"/>
      <c r="AK82" s="417"/>
      <c r="AL82" s="417"/>
      <c r="AM82" s="417"/>
      <c r="AN82" s="417"/>
      <c r="AO82" s="417"/>
      <c r="AP82" s="417"/>
      <c r="AQ82" s="417"/>
      <c r="AR82" s="417"/>
      <c r="AS82" s="417"/>
      <c r="AT82" s="417"/>
      <c r="AU82" s="417"/>
      <c r="AV82" s="417"/>
      <c r="AW82" s="417"/>
      <c r="AX82" s="417"/>
      <c r="AY82" s="417"/>
      <c r="AZ82" s="417"/>
      <c r="BA82" s="417"/>
      <c r="BB82" s="417"/>
      <c r="BC82" s="417"/>
      <c r="BD82" s="417"/>
      <c r="BE82" s="417"/>
      <c r="BF82" s="417"/>
      <c r="BG82" s="417"/>
      <c r="BH82" s="417"/>
      <c r="BI82" s="417"/>
      <c r="BJ82" s="417"/>
      <c r="BK82" s="417"/>
      <c r="BL82" s="417"/>
      <c r="BM82" s="417"/>
      <c r="BN82" s="417"/>
      <c r="BO82" s="417"/>
      <c r="BP82" s="417"/>
      <c r="BQ82" s="417"/>
      <c r="BR82" s="417"/>
      <c r="BS82" s="417"/>
      <c r="BT82" s="417"/>
      <c r="BU82" s="417"/>
      <c r="BV82" s="417"/>
      <c r="BW82" s="417"/>
      <c r="BX82" s="417"/>
      <c r="BY82" s="417"/>
      <c r="BZ82" s="417"/>
      <c r="CA82" s="417"/>
      <c r="CB82" s="417"/>
      <c r="CC82" s="417"/>
      <c r="CD82" s="417"/>
      <c r="CE82" s="417"/>
      <c r="CF82" s="417"/>
      <c r="CG82" s="417"/>
      <c r="CH82" s="417"/>
      <c r="CI82" s="417"/>
      <c r="CJ82" s="417"/>
      <c r="CK82" s="417"/>
      <c r="CL82" s="417"/>
      <c r="CM82" s="417"/>
      <c r="CN82" s="417"/>
      <c r="CO82" s="417"/>
      <c r="CP82" s="417"/>
      <c r="CQ82" s="417"/>
      <c r="CR82" s="417"/>
      <c r="CS82" s="417"/>
      <c r="CT82" s="417"/>
      <c r="CU82" s="417"/>
      <c r="CV82" s="417"/>
      <c r="CW82" s="417"/>
      <c r="CX82" s="417"/>
      <c r="CY82" s="417"/>
      <c r="CZ82" s="417"/>
      <c r="DA82" s="417"/>
      <c r="DB82" s="417"/>
      <c r="DC82" s="417"/>
      <c r="DD82" s="417"/>
      <c r="DE82" s="417"/>
      <c r="DF82" s="417"/>
      <c r="DG82" s="417"/>
      <c r="DH82" s="417"/>
      <c r="DI82" s="417"/>
      <c r="DJ82" s="417"/>
      <c r="DK82" s="417"/>
      <c r="DL82" s="417"/>
      <c r="DM82" s="417"/>
      <c r="DN82" s="417"/>
      <c r="DO82" s="417"/>
      <c r="DP82" s="417"/>
      <c r="DQ82" s="417"/>
      <c r="DR82" s="417"/>
      <c r="DS82" s="417"/>
      <c r="DT82" s="417"/>
      <c r="DU82" s="417"/>
      <c r="DV82" s="417"/>
      <c r="DW82" s="417"/>
      <c r="DX82" s="417"/>
      <c r="DY82" s="417"/>
      <c r="DZ82" s="417"/>
      <c r="EA82" s="417"/>
      <c r="EB82" s="417"/>
      <c r="EC82" s="417"/>
      <c r="ED82" s="417"/>
      <c r="EE82" s="417"/>
      <c r="EF82" s="417"/>
      <c r="EG82" s="417"/>
      <c r="EH82" s="417"/>
      <c r="EI82" s="417"/>
      <c r="EJ82" s="417"/>
      <c r="EK82" s="417"/>
      <c r="EL82" s="417"/>
      <c r="EM82" s="417"/>
      <c r="EN82" s="417"/>
      <c r="EO82" s="417"/>
      <c r="EP82" s="417"/>
      <c r="EQ82" s="417"/>
      <c r="ER82" s="417"/>
      <c r="ES82" s="417"/>
      <c r="ET82" s="417"/>
      <c r="EU82" s="417"/>
      <c r="EV82" s="417"/>
      <c r="EW82" s="417"/>
      <c r="EX82" s="417"/>
      <c r="EY82" s="417"/>
      <c r="EZ82" s="417"/>
      <c r="FA82" s="417"/>
      <c r="FB82" s="417"/>
      <c r="FC82" s="417"/>
      <c r="FD82" s="417"/>
      <c r="FE82" s="417"/>
      <c r="FF82" s="417"/>
      <c r="FG82" s="417"/>
      <c r="FH82" s="417"/>
      <c r="FI82" s="417"/>
      <c r="FJ82" s="417"/>
      <c r="FK82" s="417"/>
      <c r="FL82" s="417"/>
      <c r="FM82" s="417"/>
      <c r="FN82" s="417"/>
      <c r="FO82" s="417"/>
      <c r="FP82" s="417"/>
      <c r="FQ82" s="417"/>
      <c r="FR82" s="417"/>
      <c r="FS82" s="417"/>
      <c r="FT82" s="417"/>
      <c r="FU82" s="417"/>
      <c r="FV82" s="417"/>
      <c r="FW82" s="417"/>
      <c r="FX82" s="417"/>
      <c r="FY82" s="417"/>
      <c r="FZ82" s="417"/>
      <c r="GA82" s="417"/>
      <c r="GB82" s="417"/>
      <c r="GC82" s="417"/>
      <c r="GD82" s="417"/>
      <c r="GE82" s="417"/>
      <c r="GF82" s="417"/>
      <c r="GG82" s="417"/>
      <c r="GH82" s="417"/>
      <c r="GI82" s="417"/>
      <c r="GJ82" s="417"/>
      <c r="GK82" s="417"/>
      <c r="GL82" s="417"/>
      <c r="GM82" s="417"/>
      <c r="GN82" s="417"/>
      <c r="GO82" s="417"/>
      <c r="GP82" s="417"/>
      <c r="GQ82" s="417"/>
      <c r="GR82" s="417"/>
      <c r="GS82" s="417"/>
      <c r="GT82" s="417"/>
      <c r="GU82" s="417"/>
      <c r="GV82" s="417"/>
      <c r="GW82" s="417"/>
      <c r="GX82" s="417"/>
      <c r="GY82" s="417"/>
      <c r="GZ82" s="417"/>
      <c r="HA82" s="417"/>
      <c r="HB82" s="417"/>
      <c r="HC82" s="417"/>
      <c r="HD82" s="417"/>
      <c r="HE82" s="417"/>
      <c r="HF82" s="417"/>
      <c r="HG82" s="417"/>
      <c r="HH82" s="417"/>
      <c r="HI82" s="417"/>
      <c r="HJ82" s="417"/>
      <c r="HK82" s="417"/>
      <c r="HL82" s="417"/>
      <c r="HM82" s="417"/>
      <c r="HN82" s="417"/>
      <c r="HO82" s="417"/>
      <c r="HP82" s="417"/>
      <c r="HQ82" s="417"/>
      <c r="HR82" s="417"/>
      <c r="HS82" s="417"/>
      <c r="HT82" s="417"/>
      <c r="HU82" s="417"/>
      <c r="HV82" s="417"/>
      <c r="HW82" s="417"/>
      <c r="HX82" s="417"/>
      <c r="HY82" s="417"/>
      <c r="HZ82" s="417"/>
      <c r="IA82" s="417"/>
      <c r="IB82" s="417"/>
      <c r="IC82" s="417"/>
      <c r="ID82" s="417"/>
      <c r="IE82" s="417"/>
      <c r="IF82" s="417"/>
      <c r="IG82" s="417"/>
      <c r="IH82" s="417"/>
      <c r="II82" s="417"/>
      <c r="IJ82" s="417"/>
      <c r="IK82" s="417"/>
      <c r="IL82" s="417"/>
      <c r="IM82" s="417"/>
      <c r="IN82" s="417"/>
      <c r="IO82" s="417"/>
      <c r="IP82" s="417"/>
      <c r="IQ82" s="417"/>
      <c r="IR82" s="417"/>
      <c r="IS82" s="417"/>
      <c r="IT82" s="417"/>
      <c r="IU82" s="417"/>
      <c r="IV82" s="417"/>
    </row>
    <row r="83" spans="1:256" ht="14" x14ac:dyDescent="0.3">
      <c r="A83" s="412" t="s">
        <v>290</v>
      </c>
      <c r="B83" s="412"/>
      <c r="C83" s="412"/>
      <c r="D83" s="412"/>
      <c r="E83" s="413"/>
      <c r="F83" s="414"/>
      <c r="G83" s="415">
        <f>SUBTOTAL(9,G82)</f>
        <v>0</v>
      </c>
      <c r="H83" s="415">
        <f>SUBTOTAL(9,H77:H82)</f>
        <v>46388</v>
      </c>
      <c r="I83" s="416">
        <f>SUBTOTAL(9,I77:I82)</f>
        <v>45317</v>
      </c>
      <c r="J83" s="416">
        <f>SUBTOTAL(9,J77:J82)</f>
        <v>1071</v>
      </c>
      <c r="K83" s="697" t="s">
        <v>341</v>
      </c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  <c r="AF83" s="417"/>
      <c r="AG83" s="417"/>
      <c r="AH83" s="417"/>
      <c r="AI83" s="417"/>
      <c r="AJ83" s="417"/>
      <c r="AK83" s="417"/>
      <c r="AL83" s="417"/>
      <c r="AM83" s="417"/>
      <c r="AN83" s="417"/>
      <c r="AO83" s="417"/>
      <c r="AP83" s="417"/>
      <c r="AQ83" s="417"/>
      <c r="AR83" s="417"/>
      <c r="AS83" s="417"/>
      <c r="AT83" s="417"/>
      <c r="AU83" s="417"/>
      <c r="AV83" s="417"/>
      <c r="AW83" s="417"/>
      <c r="AX83" s="417"/>
      <c r="AY83" s="417"/>
      <c r="AZ83" s="417"/>
      <c r="BA83" s="417"/>
      <c r="BB83" s="417"/>
      <c r="BC83" s="417"/>
      <c r="BD83" s="417"/>
      <c r="BE83" s="417"/>
      <c r="BF83" s="417"/>
      <c r="BG83" s="417"/>
      <c r="BH83" s="417"/>
      <c r="BI83" s="417"/>
      <c r="BJ83" s="417"/>
      <c r="BK83" s="417"/>
      <c r="BL83" s="417"/>
      <c r="BM83" s="417"/>
      <c r="BN83" s="417"/>
      <c r="BO83" s="417"/>
      <c r="BP83" s="417"/>
      <c r="BQ83" s="417"/>
      <c r="BR83" s="417"/>
      <c r="BS83" s="417"/>
      <c r="BT83" s="417"/>
      <c r="BU83" s="417"/>
      <c r="BV83" s="417"/>
      <c r="BW83" s="417"/>
      <c r="BX83" s="417"/>
      <c r="BY83" s="417"/>
      <c r="BZ83" s="417"/>
      <c r="CA83" s="417"/>
      <c r="CB83" s="417"/>
      <c r="CC83" s="417"/>
      <c r="CD83" s="417"/>
      <c r="CE83" s="417"/>
      <c r="CF83" s="417"/>
      <c r="CG83" s="417"/>
      <c r="CH83" s="417"/>
      <c r="CI83" s="417"/>
      <c r="CJ83" s="417"/>
      <c r="CK83" s="417"/>
      <c r="CL83" s="417"/>
      <c r="CM83" s="417"/>
      <c r="CN83" s="417"/>
      <c r="CO83" s="417"/>
      <c r="CP83" s="417"/>
      <c r="CQ83" s="417"/>
      <c r="CR83" s="417"/>
      <c r="CS83" s="417"/>
      <c r="CT83" s="417"/>
      <c r="CU83" s="417"/>
      <c r="CV83" s="417"/>
      <c r="CW83" s="417"/>
      <c r="CX83" s="417"/>
      <c r="CY83" s="417"/>
      <c r="CZ83" s="417"/>
      <c r="DA83" s="417"/>
      <c r="DB83" s="417"/>
      <c r="DC83" s="417"/>
      <c r="DD83" s="417"/>
      <c r="DE83" s="417"/>
      <c r="DF83" s="417"/>
      <c r="DG83" s="417"/>
      <c r="DH83" s="417"/>
      <c r="DI83" s="417"/>
      <c r="DJ83" s="417"/>
      <c r="DK83" s="417"/>
      <c r="DL83" s="417"/>
      <c r="DM83" s="417"/>
      <c r="DN83" s="417"/>
      <c r="DO83" s="417"/>
      <c r="DP83" s="417"/>
      <c r="DQ83" s="417"/>
      <c r="DR83" s="417"/>
      <c r="DS83" s="417"/>
      <c r="DT83" s="417"/>
      <c r="DU83" s="417"/>
      <c r="DV83" s="417"/>
      <c r="DW83" s="417"/>
      <c r="DX83" s="417"/>
      <c r="DY83" s="417"/>
      <c r="DZ83" s="417"/>
      <c r="EA83" s="417"/>
      <c r="EB83" s="417"/>
      <c r="EC83" s="417"/>
      <c r="ED83" s="417"/>
      <c r="EE83" s="417"/>
      <c r="EF83" s="417"/>
      <c r="EG83" s="417"/>
      <c r="EH83" s="417"/>
      <c r="EI83" s="417"/>
      <c r="EJ83" s="417"/>
      <c r="EK83" s="417"/>
      <c r="EL83" s="417"/>
      <c r="EM83" s="417"/>
      <c r="EN83" s="417"/>
      <c r="EO83" s="417"/>
      <c r="EP83" s="417"/>
      <c r="EQ83" s="417"/>
      <c r="ER83" s="417"/>
      <c r="ES83" s="417"/>
      <c r="ET83" s="417"/>
      <c r="EU83" s="417"/>
      <c r="EV83" s="417"/>
      <c r="EW83" s="417"/>
      <c r="EX83" s="417"/>
      <c r="EY83" s="417"/>
      <c r="EZ83" s="417"/>
      <c r="FA83" s="417"/>
      <c r="FB83" s="417"/>
      <c r="FC83" s="417"/>
      <c r="FD83" s="417"/>
      <c r="FE83" s="417"/>
      <c r="FF83" s="417"/>
      <c r="FG83" s="417"/>
      <c r="FH83" s="417"/>
      <c r="FI83" s="417"/>
      <c r="FJ83" s="417"/>
      <c r="FK83" s="417"/>
      <c r="FL83" s="417"/>
      <c r="FM83" s="417"/>
      <c r="FN83" s="417"/>
      <c r="FO83" s="417"/>
      <c r="FP83" s="417"/>
      <c r="FQ83" s="417"/>
      <c r="FR83" s="417"/>
      <c r="FS83" s="417"/>
      <c r="FT83" s="417"/>
      <c r="FU83" s="417"/>
      <c r="FV83" s="417"/>
      <c r="FW83" s="417"/>
      <c r="FX83" s="417"/>
      <c r="FY83" s="417"/>
      <c r="FZ83" s="417"/>
      <c r="GA83" s="417"/>
      <c r="GB83" s="417"/>
      <c r="GC83" s="417"/>
      <c r="GD83" s="417"/>
      <c r="GE83" s="417"/>
      <c r="GF83" s="417"/>
      <c r="GG83" s="417"/>
      <c r="GH83" s="417"/>
      <c r="GI83" s="417"/>
      <c r="GJ83" s="417"/>
      <c r="GK83" s="417"/>
      <c r="GL83" s="417"/>
      <c r="GM83" s="417"/>
      <c r="GN83" s="417"/>
      <c r="GO83" s="417"/>
      <c r="GP83" s="417"/>
      <c r="GQ83" s="417"/>
      <c r="GR83" s="417"/>
      <c r="GS83" s="417"/>
      <c r="GT83" s="417"/>
      <c r="GU83" s="417"/>
      <c r="GV83" s="417"/>
      <c r="GW83" s="417"/>
      <c r="GX83" s="417"/>
      <c r="GY83" s="417"/>
      <c r="GZ83" s="417"/>
      <c r="HA83" s="417"/>
      <c r="HB83" s="417"/>
      <c r="HC83" s="417"/>
      <c r="HD83" s="417"/>
      <c r="HE83" s="417"/>
      <c r="HF83" s="417"/>
      <c r="HG83" s="417"/>
      <c r="HH83" s="417"/>
      <c r="HI83" s="417"/>
      <c r="HJ83" s="417"/>
      <c r="HK83" s="417"/>
      <c r="HL83" s="417"/>
      <c r="HM83" s="417"/>
      <c r="HN83" s="417"/>
      <c r="HO83" s="417"/>
      <c r="HP83" s="417"/>
      <c r="HQ83" s="417"/>
      <c r="HR83" s="417"/>
      <c r="HS83" s="417"/>
      <c r="HT83" s="417"/>
      <c r="HU83" s="417"/>
      <c r="HV83" s="417"/>
      <c r="HW83" s="417"/>
      <c r="HX83" s="417"/>
      <c r="HY83" s="417"/>
      <c r="HZ83" s="417"/>
      <c r="IA83" s="417"/>
      <c r="IB83" s="417"/>
      <c r="IC83" s="417"/>
      <c r="ID83" s="417"/>
      <c r="IE83" s="417"/>
      <c r="IF83" s="417"/>
      <c r="IG83" s="417"/>
      <c r="IH83" s="417"/>
      <c r="II83" s="417"/>
      <c r="IJ83" s="417"/>
      <c r="IK83" s="417"/>
      <c r="IL83" s="417"/>
      <c r="IM83" s="417"/>
      <c r="IN83" s="417"/>
      <c r="IO83" s="417"/>
      <c r="IP83" s="417"/>
      <c r="IQ83" s="417"/>
      <c r="IR83" s="417"/>
      <c r="IS83" s="417"/>
      <c r="IT83" s="417"/>
      <c r="IU83" s="417"/>
      <c r="IV83" s="417"/>
    </row>
    <row r="84" spans="1:256" ht="14" x14ac:dyDescent="0.3">
      <c r="A84" s="412"/>
      <c r="B84" s="412"/>
      <c r="C84" s="412"/>
      <c r="D84" s="412"/>
      <c r="E84" s="413"/>
      <c r="F84" s="414"/>
      <c r="G84" s="415"/>
      <c r="H84" s="415"/>
      <c r="I84" s="416"/>
      <c r="J84" s="416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7"/>
      <c r="AF84" s="417"/>
      <c r="AG84" s="417"/>
      <c r="AH84" s="417"/>
      <c r="AI84" s="417"/>
      <c r="AJ84" s="417"/>
      <c r="AK84" s="417"/>
      <c r="AL84" s="417"/>
      <c r="AM84" s="417"/>
      <c r="AN84" s="417"/>
      <c r="AO84" s="417"/>
      <c r="AP84" s="417"/>
      <c r="AQ84" s="417"/>
      <c r="AR84" s="417"/>
      <c r="AS84" s="417"/>
      <c r="AT84" s="417"/>
      <c r="AU84" s="417"/>
      <c r="AV84" s="417"/>
      <c r="AW84" s="417"/>
      <c r="AX84" s="417"/>
      <c r="AY84" s="417"/>
      <c r="AZ84" s="417"/>
      <c r="BA84" s="417"/>
      <c r="BB84" s="417"/>
      <c r="BC84" s="417"/>
      <c r="BD84" s="417"/>
      <c r="BE84" s="417"/>
      <c r="BF84" s="417"/>
      <c r="BG84" s="417"/>
      <c r="BH84" s="417"/>
      <c r="BI84" s="417"/>
      <c r="BJ84" s="417"/>
      <c r="BK84" s="417"/>
      <c r="BL84" s="417"/>
      <c r="BM84" s="417"/>
      <c r="BN84" s="417"/>
      <c r="BO84" s="417"/>
      <c r="BP84" s="417"/>
      <c r="BQ84" s="417"/>
      <c r="BR84" s="417"/>
      <c r="BS84" s="417"/>
      <c r="BT84" s="417"/>
      <c r="BU84" s="417"/>
      <c r="BV84" s="417"/>
      <c r="BW84" s="417"/>
      <c r="BX84" s="417"/>
      <c r="BY84" s="417"/>
      <c r="BZ84" s="417"/>
      <c r="CA84" s="417"/>
      <c r="CB84" s="417"/>
      <c r="CC84" s="417"/>
      <c r="CD84" s="417"/>
      <c r="CE84" s="417"/>
      <c r="CF84" s="417"/>
      <c r="CG84" s="417"/>
      <c r="CH84" s="417"/>
      <c r="CI84" s="417"/>
      <c r="CJ84" s="417"/>
      <c r="CK84" s="417"/>
      <c r="CL84" s="417"/>
      <c r="CM84" s="417"/>
      <c r="CN84" s="417"/>
      <c r="CO84" s="417"/>
      <c r="CP84" s="417"/>
      <c r="CQ84" s="417"/>
      <c r="CR84" s="417"/>
      <c r="CS84" s="417"/>
      <c r="CT84" s="417"/>
      <c r="CU84" s="417"/>
      <c r="CV84" s="417"/>
      <c r="CW84" s="417"/>
      <c r="CX84" s="417"/>
      <c r="CY84" s="417"/>
      <c r="CZ84" s="417"/>
      <c r="DA84" s="417"/>
      <c r="DB84" s="417"/>
      <c r="DC84" s="417"/>
      <c r="DD84" s="417"/>
      <c r="DE84" s="417"/>
      <c r="DF84" s="417"/>
      <c r="DG84" s="417"/>
      <c r="DH84" s="417"/>
      <c r="DI84" s="417"/>
      <c r="DJ84" s="417"/>
      <c r="DK84" s="417"/>
      <c r="DL84" s="417"/>
      <c r="DM84" s="417"/>
      <c r="DN84" s="417"/>
      <c r="DO84" s="417"/>
      <c r="DP84" s="417"/>
      <c r="DQ84" s="417"/>
      <c r="DR84" s="417"/>
      <c r="DS84" s="417"/>
      <c r="DT84" s="417"/>
      <c r="DU84" s="417"/>
      <c r="DV84" s="417"/>
      <c r="DW84" s="417"/>
      <c r="DX84" s="417"/>
      <c r="DY84" s="417"/>
      <c r="DZ84" s="417"/>
      <c r="EA84" s="417"/>
      <c r="EB84" s="417"/>
      <c r="EC84" s="417"/>
      <c r="ED84" s="417"/>
      <c r="EE84" s="417"/>
      <c r="EF84" s="417"/>
      <c r="EG84" s="417"/>
      <c r="EH84" s="417"/>
      <c r="EI84" s="417"/>
      <c r="EJ84" s="417"/>
      <c r="EK84" s="417"/>
      <c r="EL84" s="417"/>
      <c r="EM84" s="417"/>
      <c r="EN84" s="417"/>
      <c r="EO84" s="417"/>
      <c r="EP84" s="417"/>
      <c r="EQ84" s="417"/>
      <c r="ER84" s="417"/>
      <c r="ES84" s="417"/>
      <c r="ET84" s="417"/>
      <c r="EU84" s="417"/>
      <c r="EV84" s="417"/>
      <c r="EW84" s="417"/>
      <c r="EX84" s="417"/>
      <c r="EY84" s="417"/>
      <c r="EZ84" s="417"/>
      <c r="FA84" s="417"/>
      <c r="FB84" s="417"/>
      <c r="FC84" s="417"/>
      <c r="FD84" s="417"/>
      <c r="FE84" s="417"/>
      <c r="FF84" s="417"/>
      <c r="FG84" s="417"/>
      <c r="FH84" s="417"/>
      <c r="FI84" s="417"/>
      <c r="FJ84" s="417"/>
      <c r="FK84" s="417"/>
      <c r="FL84" s="417"/>
      <c r="FM84" s="417"/>
      <c r="FN84" s="417"/>
      <c r="FO84" s="417"/>
      <c r="FP84" s="417"/>
      <c r="FQ84" s="417"/>
      <c r="FR84" s="417"/>
      <c r="FS84" s="417"/>
      <c r="FT84" s="417"/>
      <c r="FU84" s="417"/>
      <c r="FV84" s="417"/>
      <c r="FW84" s="417"/>
      <c r="FX84" s="417"/>
      <c r="FY84" s="417"/>
      <c r="FZ84" s="417"/>
      <c r="GA84" s="417"/>
      <c r="GB84" s="417"/>
      <c r="GC84" s="417"/>
      <c r="GD84" s="417"/>
      <c r="GE84" s="417"/>
      <c r="GF84" s="417"/>
      <c r="GG84" s="417"/>
      <c r="GH84" s="417"/>
      <c r="GI84" s="417"/>
      <c r="GJ84" s="417"/>
      <c r="GK84" s="417"/>
      <c r="GL84" s="417"/>
      <c r="GM84" s="417"/>
      <c r="GN84" s="417"/>
      <c r="GO84" s="417"/>
      <c r="GP84" s="417"/>
      <c r="GQ84" s="417"/>
      <c r="GR84" s="417"/>
      <c r="GS84" s="417"/>
      <c r="GT84" s="417"/>
      <c r="GU84" s="417"/>
      <c r="GV84" s="417"/>
      <c r="GW84" s="417"/>
      <c r="GX84" s="417"/>
      <c r="GY84" s="417"/>
      <c r="GZ84" s="417"/>
      <c r="HA84" s="417"/>
      <c r="HB84" s="417"/>
      <c r="HC84" s="417"/>
      <c r="HD84" s="417"/>
      <c r="HE84" s="417"/>
      <c r="HF84" s="417"/>
      <c r="HG84" s="417"/>
      <c r="HH84" s="417"/>
      <c r="HI84" s="417"/>
      <c r="HJ84" s="417"/>
      <c r="HK84" s="417"/>
      <c r="HL84" s="417"/>
      <c r="HM84" s="417"/>
      <c r="HN84" s="417"/>
      <c r="HO84" s="417"/>
      <c r="HP84" s="417"/>
      <c r="HQ84" s="417"/>
      <c r="HR84" s="417"/>
      <c r="HS84" s="417"/>
      <c r="HT84" s="417"/>
      <c r="HU84" s="417"/>
      <c r="HV84" s="417"/>
      <c r="HW84" s="417"/>
      <c r="HX84" s="417"/>
      <c r="HY84" s="417"/>
      <c r="HZ84" s="417"/>
      <c r="IA84" s="417"/>
      <c r="IB84" s="417"/>
      <c r="IC84" s="417"/>
      <c r="ID84" s="417"/>
      <c r="IE84" s="417"/>
      <c r="IF84" s="417"/>
      <c r="IG84" s="417"/>
      <c r="IH84" s="417"/>
      <c r="II84" s="417"/>
      <c r="IJ84" s="417"/>
      <c r="IK84" s="417"/>
      <c r="IL84" s="417"/>
      <c r="IM84" s="417"/>
      <c r="IN84" s="417"/>
      <c r="IO84" s="417"/>
      <c r="IP84" s="417"/>
      <c r="IQ84" s="417"/>
      <c r="IR84" s="417"/>
      <c r="IS84" s="417"/>
      <c r="IT84" s="417"/>
      <c r="IU84" s="417"/>
      <c r="IV84" s="417"/>
    </row>
    <row r="85" spans="1:256" ht="14" x14ac:dyDescent="0.3">
      <c r="A85" s="429" t="s">
        <v>290</v>
      </c>
      <c r="B85" s="430"/>
      <c r="C85" s="430"/>
      <c r="D85" s="430"/>
      <c r="E85" s="431"/>
      <c r="F85" s="432"/>
      <c r="G85" s="433">
        <f>SUBTOTAL(9,G82:G84)</f>
        <v>0</v>
      </c>
      <c r="H85" s="433">
        <f>SUBTOTAL(9,H77:H84)</f>
        <v>46388</v>
      </c>
      <c r="I85" s="434">
        <f>SUBTOTAL(9,I77:I84)</f>
        <v>45317</v>
      </c>
      <c r="J85" s="434">
        <f>SUBTOTAL(9,J77:J84)</f>
        <v>1071</v>
      </c>
      <c r="K85" s="697"/>
      <c r="L85" s="417"/>
      <c r="M85" s="435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  <c r="AF85" s="417"/>
      <c r="AG85" s="417"/>
      <c r="AH85" s="417"/>
      <c r="AI85" s="417"/>
      <c r="AJ85" s="417"/>
      <c r="AK85" s="417"/>
      <c r="AL85" s="417"/>
      <c r="AM85" s="417"/>
      <c r="AN85" s="417"/>
      <c r="AO85" s="417"/>
      <c r="AP85" s="417"/>
      <c r="AQ85" s="417"/>
      <c r="AR85" s="417"/>
      <c r="AS85" s="417"/>
      <c r="AT85" s="417"/>
      <c r="AU85" s="417"/>
      <c r="AV85" s="417"/>
      <c r="AW85" s="417"/>
      <c r="AX85" s="417"/>
      <c r="AY85" s="417"/>
      <c r="AZ85" s="417"/>
      <c r="BA85" s="417"/>
      <c r="BB85" s="417"/>
      <c r="BC85" s="417"/>
      <c r="BD85" s="417"/>
      <c r="BE85" s="417"/>
      <c r="BF85" s="417"/>
      <c r="BG85" s="417"/>
      <c r="BH85" s="417"/>
      <c r="BI85" s="417"/>
      <c r="BJ85" s="417"/>
      <c r="BK85" s="417"/>
      <c r="BL85" s="417"/>
      <c r="BM85" s="417"/>
      <c r="BN85" s="417"/>
      <c r="BO85" s="417"/>
      <c r="BP85" s="417"/>
      <c r="BQ85" s="417"/>
      <c r="BR85" s="417"/>
      <c r="BS85" s="417"/>
      <c r="BT85" s="417"/>
      <c r="BU85" s="417"/>
      <c r="BV85" s="417"/>
      <c r="BW85" s="417"/>
      <c r="BX85" s="417"/>
      <c r="BY85" s="417"/>
      <c r="BZ85" s="417"/>
      <c r="CA85" s="417"/>
      <c r="CB85" s="417"/>
      <c r="CC85" s="417"/>
      <c r="CD85" s="417"/>
      <c r="CE85" s="417"/>
      <c r="CF85" s="417"/>
      <c r="CG85" s="417"/>
      <c r="CH85" s="417"/>
      <c r="CI85" s="417"/>
      <c r="CJ85" s="417"/>
      <c r="CK85" s="417"/>
      <c r="CL85" s="417"/>
      <c r="CM85" s="417"/>
      <c r="CN85" s="417"/>
      <c r="CO85" s="417"/>
      <c r="CP85" s="417"/>
      <c r="CQ85" s="417"/>
      <c r="CR85" s="417"/>
      <c r="CS85" s="417"/>
      <c r="CT85" s="417"/>
      <c r="CU85" s="417"/>
      <c r="CV85" s="417"/>
      <c r="CW85" s="417"/>
      <c r="CX85" s="417"/>
      <c r="CY85" s="417"/>
      <c r="CZ85" s="417"/>
      <c r="DA85" s="417"/>
      <c r="DB85" s="417"/>
      <c r="DC85" s="417"/>
      <c r="DD85" s="417"/>
      <c r="DE85" s="417"/>
      <c r="DF85" s="417"/>
      <c r="DG85" s="417"/>
      <c r="DH85" s="417"/>
      <c r="DI85" s="417"/>
      <c r="DJ85" s="417"/>
      <c r="DK85" s="417"/>
      <c r="DL85" s="417"/>
      <c r="DM85" s="417"/>
      <c r="DN85" s="417"/>
      <c r="DO85" s="417"/>
      <c r="DP85" s="417"/>
      <c r="DQ85" s="417"/>
      <c r="DR85" s="417"/>
      <c r="DS85" s="417"/>
      <c r="DT85" s="417"/>
      <c r="DU85" s="417"/>
      <c r="DV85" s="417"/>
      <c r="DW85" s="417"/>
      <c r="DX85" s="417"/>
      <c r="DY85" s="417"/>
      <c r="DZ85" s="417"/>
      <c r="EA85" s="417"/>
      <c r="EB85" s="417"/>
      <c r="EC85" s="417"/>
      <c r="ED85" s="417"/>
      <c r="EE85" s="417"/>
      <c r="EF85" s="417"/>
      <c r="EG85" s="417"/>
      <c r="EH85" s="417"/>
      <c r="EI85" s="417"/>
      <c r="EJ85" s="417"/>
      <c r="EK85" s="417"/>
      <c r="EL85" s="417"/>
      <c r="EM85" s="417"/>
      <c r="EN85" s="417"/>
      <c r="EO85" s="417"/>
      <c r="EP85" s="417"/>
      <c r="EQ85" s="417"/>
      <c r="ER85" s="417"/>
      <c r="ES85" s="417"/>
      <c r="ET85" s="417"/>
      <c r="EU85" s="417"/>
      <c r="EV85" s="417"/>
      <c r="EW85" s="417"/>
      <c r="EX85" s="417"/>
      <c r="EY85" s="417"/>
      <c r="EZ85" s="417"/>
      <c r="FA85" s="417"/>
      <c r="FB85" s="417"/>
      <c r="FC85" s="417"/>
      <c r="FD85" s="417"/>
      <c r="FE85" s="417"/>
      <c r="FF85" s="417"/>
      <c r="FG85" s="417"/>
      <c r="FH85" s="417"/>
      <c r="FI85" s="417"/>
      <c r="FJ85" s="417"/>
      <c r="FK85" s="417"/>
      <c r="FL85" s="417"/>
      <c r="FM85" s="417"/>
      <c r="FN85" s="417"/>
      <c r="FO85" s="417"/>
      <c r="FP85" s="417"/>
      <c r="FQ85" s="417"/>
      <c r="FR85" s="417"/>
      <c r="FS85" s="417"/>
      <c r="FT85" s="417"/>
      <c r="FU85" s="417"/>
      <c r="FV85" s="417"/>
      <c r="FW85" s="417"/>
      <c r="FX85" s="417"/>
      <c r="FY85" s="417"/>
      <c r="FZ85" s="417"/>
      <c r="GA85" s="417"/>
      <c r="GB85" s="417"/>
      <c r="GC85" s="417"/>
      <c r="GD85" s="417"/>
      <c r="GE85" s="417"/>
      <c r="GF85" s="417"/>
      <c r="GG85" s="417"/>
      <c r="GH85" s="417"/>
      <c r="GI85" s="417"/>
      <c r="GJ85" s="417"/>
      <c r="GK85" s="417"/>
      <c r="GL85" s="417"/>
      <c r="GM85" s="417"/>
      <c r="GN85" s="417"/>
      <c r="GO85" s="417"/>
      <c r="GP85" s="417"/>
      <c r="GQ85" s="417"/>
      <c r="GR85" s="417"/>
      <c r="GS85" s="417"/>
      <c r="GT85" s="417"/>
      <c r="GU85" s="417"/>
      <c r="GV85" s="417"/>
      <c r="GW85" s="417"/>
      <c r="GX85" s="417"/>
      <c r="GY85" s="417"/>
      <c r="GZ85" s="417"/>
      <c r="HA85" s="417"/>
      <c r="HB85" s="417"/>
      <c r="HC85" s="417"/>
      <c r="HD85" s="417"/>
      <c r="HE85" s="417"/>
      <c r="HF85" s="417"/>
      <c r="HG85" s="417"/>
      <c r="HH85" s="417"/>
      <c r="HI85" s="417"/>
      <c r="HJ85" s="417"/>
      <c r="HK85" s="417"/>
      <c r="HL85" s="417"/>
      <c r="HM85" s="417"/>
      <c r="HN85" s="417"/>
      <c r="HO85" s="417"/>
      <c r="HP85" s="417"/>
      <c r="HQ85" s="417"/>
      <c r="HR85" s="417"/>
      <c r="HS85" s="417"/>
      <c r="HT85" s="417"/>
      <c r="HU85" s="417"/>
      <c r="HV85" s="417"/>
      <c r="HW85" s="417"/>
      <c r="HX85" s="417"/>
      <c r="HY85" s="417"/>
      <c r="HZ85" s="417"/>
      <c r="IA85" s="417"/>
      <c r="IB85" s="417"/>
      <c r="IC85" s="417"/>
      <c r="ID85" s="417"/>
      <c r="IE85" s="417"/>
      <c r="IF85" s="417"/>
      <c r="IG85" s="417"/>
      <c r="IH85" s="417"/>
      <c r="II85" s="417"/>
      <c r="IJ85" s="417"/>
      <c r="IK85" s="417"/>
      <c r="IL85" s="417"/>
      <c r="IM85" s="417"/>
      <c r="IN85" s="417"/>
      <c r="IO85" s="417"/>
      <c r="IP85" s="417"/>
      <c r="IQ85" s="417"/>
      <c r="IR85" s="417"/>
      <c r="IS85" s="417"/>
      <c r="IT85" s="417"/>
      <c r="IU85" s="417"/>
      <c r="IV85" s="417"/>
    </row>
    <row r="87" spans="1:256" ht="14" x14ac:dyDescent="0.3">
      <c r="A87" s="429" t="s">
        <v>644</v>
      </c>
      <c r="B87" s="429"/>
      <c r="C87" s="429"/>
      <c r="D87" s="429"/>
      <c r="E87" s="436"/>
      <c r="F87" s="437"/>
      <c r="G87" s="433">
        <f>SUBTOTAL(9,G59:G86)</f>
        <v>0</v>
      </c>
      <c r="H87" s="433">
        <f>H73+H85</f>
        <v>389701</v>
      </c>
      <c r="I87" s="434">
        <f>I73+I85</f>
        <v>333115</v>
      </c>
      <c r="J87" s="434">
        <f>J73+J85</f>
        <v>56586</v>
      </c>
      <c r="K87" s="428"/>
      <c r="L87" s="438"/>
      <c r="M87" s="439"/>
      <c r="N87" s="438"/>
      <c r="O87" s="438"/>
      <c r="P87" s="438"/>
      <c r="Q87" s="438"/>
      <c r="R87" s="438"/>
      <c r="S87" s="438"/>
      <c r="T87" s="438"/>
      <c r="U87" s="438"/>
      <c r="V87" s="438"/>
      <c r="W87" s="438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38"/>
      <c r="AM87" s="438"/>
      <c r="AN87" s="438"/>
      <c r="AO87" s="438"/>
      <c r="AP87" s="438"/>
      <c r="AQ87" s="438"/>
      <c r="AR87" s="438"/>
      <c r="AS87" s="438"/>
      <c r="AT87" s="438"/>
      <c r="AU87" s="438"/>
      <c r="AV87" s="438"/>
      <c r="AW87" s="438"/>
      <c r="AX87" s="438"/>
      <c r="AY87" s="438"/>
      <c r="AZ87" s="438"/>
      <c r="BA87" s="438"/>
      <c r="BB87" s="438"/>
      <c r="BC87" s="438"/>
      <c r="BD87" s="438"/>
      <c r="BE87" s="438"/>
      <c r="BF87" s="438"/>
      <c r="BG87" s="438"/>
      <c r="BH87" s="438"/>
      <c r="BI87" s="438"/>
      <c r="BJ87" s="438"/>
      <c r="BK87" s="438"/>
      <c r="BL87" s="438"/>
      <c r="BM87" s="438"/>
      <c r="BN87" s="438"/>
      <c r="BO87" s="438"/>
      <c r="BP87" s="438"/>
      <c r="BQ87" s="438"/>
      <c r="BR87" s="438"/>
      <c r="BS87" s="438"/>
      <c r="BT87" s="438"/>
      <c r="BU87" s="438"/>
      <c r="BV87" s="438"/>
      <c r="BW87" s="438"/>
      <c r="BX87" s="438"/>
      <c r="BY87" s="438"/>
      <c r="BZ87" s="438"/>
      <c r="CA87" s="438"/>
      <c r="CB87" s="438"/>
      <c r="CC87" s="438"/>
      <c r="CD87" s="438"/>
      <c r="CE87" s="438"/>
      <c r="CF87" s="438"/>
      <c r="CG87" s="438"/>
      <c r="CH87" s="438"/>
      <c r="CI87" s="438"/>
      <c r="CJ87" s="438"/>
      <c r="CK87" s="438"/>
      <c r="CL87" s="438"/>
      <c r="CM87" s="438"/>
      <c r="CN87" s="438"/>
      <c r="CO87" s="438"/>
      <c r="CP87" s="438"/>
      <c r="CQ87" s="438"/>
      <c r="CR87" s="438"/>
      <c r="CS87" s="438"/>
      <c r="CT87" s="438"/>
      <c r="CU87" s="438"/>
      <c r="CV87" s="438"/>
      <c r="CW87" s="438"/>
      <c r="CX87" s="438"/>
      <c r="CY87" s="438"/>
      <c r="CZ87" s="438"/>
      <c r="DA87" s="438"/>
      <c r="DB87" s="438"/>
      <c r="DC87" s="438"/>
      <c r="DD87" s="438"/>
      <c r="DE87" s="438"/>
      <c r="DF87" s="438"/>
      <c r="DG87" s="438"/>
      <c r="DH87" s="438"/>
      <c r="DI87" s="438"/>
      <c r="DJ87" s="438"/>
      <c r="DK87" s="438"/>
      <c r="DL87" s="438"/>
      <c r="DM87" s="438"/>
      <c r="DN87" s="438"/>
      <c r="DO87" s="438"/>
      <c r="DP87" s="438"/>
      <c r="DQ87" s="438"/>
      <c r="DR87" s="438"/>
      <c r="DS87" s="438"/>
      <c r="DT87" s="438"/>
      <c r="DU87" s="438"/>
      <c r="DV87" s="438"/>
      <c r="DW87" s="438"/>
      <c r="DX87" s="438"/>
      <c r="DY87" s="438"/>
      <c r="DZ87" s="438"/>
      <c r="EA87" s="438"/>
      <c r="EB87" s="438"/>
      <c r="EC87" s="438"/>
      <c r="ED87" s="438"/>
      <c r="EE87" s="438"/>
      <c r="EF87" s="438"/>
      <c r="EG87" s="438"/>
      <c r="EH87" s="438"/>
      <c r="EI87" s="438"/>
      <c r="EJ87" s="438"/>
      <c r="EK87" s="438"/>
      <c r="EL87" s="438"/>
      <c r="EM87" s="438"/>
      <c r="EN87" s="438"/>
      <c r="EO87" s="438"/>
      <c r="EP87" s="438"/>
      <c r="EQ87" s="438"/>
      <c r="ER87" s="438"/>
      <c r="ES87" s="438"/>
      <c r="ET87" s="438"/>
      <c r="EU87" s="438"/>
      <c r="EV87" s="438"/>
      <c r="EW87" s="438"/>
      <c r="EX87" s="438"/>
      <c r="EY87" s="438"/>
      <c r="EZ87" s="438"/>
      <c r="FA87" s="438"/>
      <c r="FB87" s="438"/>
      <c r="FC87" s="438"/>
      <c r="FD87" s="438"/>
      <c r="FE87" s="438"/>
      <c r="FF87" s="438"/>
      <c r="FG87" s="438"/>
      <c r="FH87" s="438"/>
      <c r="FI87" s="438"/>
      <c r="FJ87" s="438"/>
      <c r="FK87" s="438"/>
      <c r="FL87" s="438"/>
      <c r="FM87" s="438"/>
      <c r="FN87" s="438"/>
      <c r="FO87" s="438"/>
      <c r="FP87" s="438"/>
      <c r="FQ87" s="438"/>
      <c r="FR87" s="438"/>
      <c r="FS87" s="438"/>
      <c r="FT87" s="438"/>
      <c r="FU87" s="438"/>
      <c r="FV87" s="438"/>
      <c r="FW87" s="438"/>
      <c r="FX87" s="438"/>
      <c r="FY87" s="438"/>
      <c r="FZ87" s="438"/>
      <c r="GA87" s="438"/>
      <c r="GB87" s="438"/>
      <c r="GC87" s="438"/>
      <c r="GD87" s="438"/>
      <c r="GE87" s="438"/>
      <c r="GF87" s="438"/>
      <c r="GG87" s="438"/>
      <c r="GH87" s="438"/>
      <c r="GI87" s="438"/>
      <c r="GJ87" s="438"/>
      <c r="GK87" s="438"/>
      <c r="GL87" s="438"/>
      <c r="GM87" s="438"/>
      <c r="GN87" s="438"/>
      <c r="GO87" s="438"/>
      <c r="GP87" s="438"/>
      <c r="GQ87" s="438"/>
      <c r="GR87" s="438"/>
      <c r="GS87" s="438"/>
      <c r="GT87" s="438"/>
      <c r="GU87" s="438"/>
      <c r="GV87" s="438"/>
      <c r="GW87" s="438"/>
      <c r="GX87" s="438"/>
      <c r="GY87" s="438"/>
      <c r="GZ87" s="438"/>
      <c r="HA87" s="438"/>
      <c r="HB87" s="438"/>
      <c r="HC87" s="438"/>
      <c r="HD87" s="438"/>
      <c r="HE87" s="438"/>
      <c r="HF87" s="438"/>
      <c r="HG87" s="438"/>
      <c r="HH87" s="438"/>
      <c r="HI87" s="438"/>
      <c r="HJ87" s="438"/>
      <c r="HK87" s="438"/>
      <c r="HL87" s="438"/>
      <c r="HM87" s="438"/>
      <c r="HN87" s="438"/>
      <c r="HO87" s="438"/>
      <c r="HP87" s="438"/>
      <c r="HQ87" s="438"/>
      <c r="HR87" s="438"/>
      <c r="HS87" s="438"/>
      <c r="HT87" s="438"/>
      <c r="HU87" s="438"/>
      <c r="HV87" s="438"/>
      <c r="HW87" s="438"/>
      <c r="HX87" s="438"/>
      <c r="HY87" s="438"/>
      <c r="HZ87" s="438"/>
      <c r="IA87" s="438"/>
      <c r="IB87" s="438"/>
      <c r="IC87" s="438"/>
      <c r="ID87" s="438"/>
      <c r="IE87" s="438"/>
      <c r="IF87" s="438"/>
      <c r="IG87" s="438"/>
      <c r="IH87" s="438"/>
      <c r="II87" s="438"/>
      <c r="IJ87" s="438"/>
      <c r="IK87" s="438"/>
      <c r="IL87" s="438"/>
      <c r="IM87" s="438"/>
      <c r="IN87" s="438"/>
      <c r="IO87" s="438"/>
      <c r="IP87" s="438"/>
      <c r="IQ87" s="438"/>
      <c r="IR87" s="438"/>
      <c r="IS87" s="438"/>
      <c r="IT87" s="438"/>
      <c r="IU87" s="438"/>
      <c r="IV87" s="438"/>
    </row>
    <row r="89" spans="1:256" x14ac:dyDescent="0.25">
      <c r="A89" s="440"/>
      <c r="B89" s="440"/>
      <c r="C89" s="440"/>
      <c r="D89" s="440"/>
      <c r="E89" s="440"/>
      <c r="F89" s="440"/>
      <c r="G89" s="440"/>
      <c r="H89" s="440"/>
      <c r="I89" s="440"/>
      <c r="J89" s="440"/>
      <c r="K89" s="440"/>
    </row>
    <row r="90" spans="1:256" s="82" customFormat="1" ht="18.75" customHeight="1" x14ac:dyDescent="0.3">
      <c r="A90" s="651"/>
      <c r="B90" s="624"/>
      <c r="C90" s="624"/>
      <c r="D90" s="624"/>
      <c r="E90" s="624"/>
      <c r="F90" s="624"/>
      <c r="G90" s="624"/>
      <c r="H90" s="624"/>
      <c r="I90" s="624"/>
      <c r="J90" s="502"/>
      <c r="K90" s="502"/>
      <c r="L90" s="502"/>
      <c r="M90" s="502"/>
      <c r="N90" s="502"/>
      <c r="O90" s="502"/>
      <c r="P90" s="502"/>
      <c r="Q90" s="502"/>
      <c r="R90" s="502"/>
      <c r="S90" s="502"/>
      <c r="T90" s="502"/>
      <c r="U90" s="502"/>
      <c r="V90" s="502"/>
      <c r="W90" s="502"/>
      <c r="X90" s="502"/>
      <c r="Y90" s="502"/>
      <c r="Z90" s="502"/>
      <c r="AA90" s="502"/>
      <c r="AB90" s="502"/>
      <c r="AC90" s="502"/>
      <c r="AD90" s="502"/>
      <c r="AE90" s="502"/>
      <c r="AF90" s="502"/>
      <c r="AG90" s="502"/>
      <c r="AH90" s="502"/>
      <c r="AI90" s="502"/>
      <c r="AJ90" s="502"/>
      <c r="AK90" s="502"/>
      <c r="AL90" s="502"/>
      <c r="AM90" s="502"/>
      <c r="AN90" s="502"/>
      <c r="AO90" s="502"/>
      <c r="AP90" s="502"/>
      <c r="AQ90" s="502"/>
      <c r="AR90" s="502"/>
      <c r="AS90" s="502"/>
      <c r="AT90" s="502"/>
      <c r="AU90" s="502"/>
      <c r="AV90" s="502"/>
      <c r="AW90" s="502"/>
      <c r="AX90" s="502"/>
      <c r="AY90" s="502"/>
      <c r="AZ90" s="502"/>
      <c r="BA90" s="502"/>
      <c r="BB90" s="502"/>
      <c r="BC90" s="502"/>
      <c r="BD90" s="502"/>
      <c r="BE90" s="502"/>
      <c r="BF90" s="502"/>
      <c r="BG90" s="502"/>
      <c r="BH90" s="502"/>
      <c r="BI90" s="502"/>
      <c r="BJ90" s="502"/>
      <c r="BK90" s="502"/>
      <c r="BL90" s="502"/>
      <c r="BM90" s="502"/>
      <c r="BN90" s="502"/>
      <c r="BO90" s="502"/>
      <c r="BP90" s="502"/>
      <c r="BQ90" s="502"/>
      <c r="BR90" s="502"/>
      <c r="BS90" s="502"/>
      <c r="BT90" s="502"/>
      <c r="BU90" s="502"/>
      <c r="BV90" s="502"/>
      <c r="BW90" s="502"/>
      <c r="BX90" s="502"/>
      <c r="BY90" s="502"/>
      <c r="BZ90" s="502"/>
      <c r="CA90" s="502"/>
      <c r="CB90" s="502"/>
      <c r="CC90" s="502"/>
      <c r="CD90" s="502"/>
      <c r="CE90" s="502"/>
      <c r="CF90" s="502"/>
      <c r="CG90" s="502"/>
      <c r="CH90" s="502"/>
      <c r="CI90" s="502"/>
      <c r="CJ90" s="502"/>
      <c r="CK90" s="502"/>
      <c r="CL90" s="502"/>
      <c r="CM90" s="502"/>
      <c r="CN90" s="502"/>
      <c r="CO90" s="502"/>
      <c r="CP90" s="502"/>
      <c r="CQ90" s="502"/>
      <c r="CR90" s="502"/>
      <c r="CS90" s="502"/>
      <c r="CT90" s="502"/>
      <c r="CU90" s="502"/>
      <c r="CV90" s="502"/>
      <c r="CW90" s="502"/>
      <c r="CX90" s="502"/>
      <c r="CY90" s="502"/>
      <c r="CZ90" s="502"/>
      <c r="DA90" s="502"/>
      <c r="DB90" s="502"/>
      <c r="DC90" s="502"/>
      <c r="DD90" s="502"/>
      <c r="DE90" s="502"/>
      <c r="DF90" s="502"/>
      <c r="DG90" s="502"/>
      <c r="DH90" s="502"/>
      <c r="DI90" s="502"/>
      <c r="DJ90" s="502"/>
      <c r="DK90" s="502"/>
      <c r="DL90" s="502"/>
      <c r="DM90" s="502"/>
      <c r="DN90" s="502"/>
      <c r="DO90" s="502"/>
      <c r="DP90" s="502"/>
      <c r="DQ90" s="502"/>
      <c r="DR90" s="502"/>
      <c r="DS90" s="502"/>
      <c r="DT90" s="502"/>
      <c r="DU90" s="502"/>
      <c r="DV90" s="502"/>
      <c r="DW90" s="502"/>
      <c r="DX90" s="502"/>
      <c r="DY90" s="502"/>
      <c r="DZ90" s="502"/>
      <c r="EA90" s="502"/>
      <c r="EB90" s="502"/>
      <c r="EC90" s="502"/>
      <c r="ED90" s="502"/>
      <c r="EE90" s="502"/>
      <c r="EF90" s="502"/>
      <c r="EG90" s="502"/>
      <c r="EH90" s="502"/>
      <c r="EI90" s="502"/>
      <c r="EJ90" s="502"/>
      <c r="EK90" s="502"/>
      <c r="EL90" s="502"/>
      <c r="EM90" s="502"/>
      <c r="EN90" s="502"/>
      <c r="EO90" s="502"/>
      <c r="EP90" s="502"/>
      <c r="EQ90" s="502"/>
      <c r="ER90" s="502"/>
      <c r="ES90" s="502"/>
      <c r="ET90" s="502"/>
      <c r="EU90" s="502"/>
      <c r="EV90" s="502"/>
      <c r="EW90" s="502"/>
      <c r="EX90" s="502"/>
      <c r="EY90" s="502"/>
      <c r="EZ90" s="502"/>
      <c r="FA90" s="502"/>
      <c r="FB90" s="502"/>
      <c r="FC90" s="502"/>
      <c r="FD90" s="502"/>
      <c r="FE90" s="502"/>
      <c r="FF90" s="502"/>
      <c r="FG90" s="502"/>
      <c r="FH90" s="502"/>
      <c r="FI90" s="502"/>
      <c r="FJ90" s="502"/>
      <c r="FK90" s="502"/>
      <c r="FL90" s="502"/>
      <c r="FM90" s="502"/>
      <c r="FN90" s="502"/>
      <c r="FO90" s="502"/>
      <c r="FP90" s="502"/>
      <c r="FQ90" s="502"/>
      <c r="FR90" s="502"/>
      <c r="FS90" s="502"/>
      <c r="FT90" s="502"/>
      <c r="FU90" s="502"/>
      <c r="FV90" s="502"/>
      <c r="FW90" s="502"/>
      <c r="FX90" s="502"/>
      <c r="FY90" s="502"/>
      <c r="FZ90" s="502"/>
      <c r="GA90" s="502"/>
      <c r="GB90" s="502"/>
      <c r="GC90" s="502"/>
      <c r="GD90" s="502"/>
      <c r="GE90" s="502"/>
      <c r="GF90" s="502"/>
      <c r="GG90" s="502"/>
      <c r="GH90" s="502"/>
      <c r="GI90" s="502"/>
      <c r="GJ90" s="502"/>
      <c r="GK90" s="502"/>
      <c r="GL90" s="502"/>
      <c r="GM90" s="502"/>
      <c r="GN90" s="502"/>
      <c r="GO90" s="502"/>
      <c r="GP90" s="502"/>
      <c r="GQ90" s="502"/>
      <c r="GR90" s="502"/>
      <c r="GS90" s="502"/>
      <c r="GT90" s="502"/>
      <c r="GU90" s="502"/>
      <c r="GV90" s="502"/>
      <c r="GW90" s="502"/>
      <c r="GX90" s="502"/>
      <c r="GY90" s="502"/>
      <c r="GZ90" s="502"/>
      <c r="HA90" s="502"/>
      <c r="HB90" s="502"/>
      <c r="HC90" s="502"/>
      <c r="HD90" s="502"/>
      <c r="HE90" s="502"/>
      <c r="HF90" s="502"/>
      <c r="HG90" s="502"/>
      <c r="HH90" s="502"/>
      <c r="HI90" s="502"/>
      <c r="HJ90" s="502"/>
      <c r="HK90" s="502"/>
      <c r="HL90" s="502"/>
      <c r="HM90" s="502"/>
      <c r="HN90" s="502"/>
      <c r="HO90" s="502"/>
      <c r="HP90" s="502"/>
      <c r="HQ90" s="502"/>
      <c r="HR90" s="502"/>
      <c r="HS90" s="502"/>
      <c r="HT90" s="502"/>
      <c r="HU90" s="502"/>
      <c r="HV90" s="502"/>
      <c r="HW90" s="502"/>
      <c r="HX90" s="502"/>
      <c r="HY90" s="502"/>
      <c r="HZ90" s="502"/>
      <c r="IA90" s="502"/>
      <c r="IB90" s="502"/>
      <c r="IC90" s="502"/>
      <c r="ID90" s="502"/>
      <c r="IE90" s="502"/>
      <c r="IF90" s="502"/>
      <c r="IG90" s="502"/>
      <c r="IH90" s="502"/>
      <c r="II90" s="502"/>
      <c r="IJ90" s="502"/>
      <c r="IK90" s="502"/>
      <c r="IL90" s="502"/>
      <c r="IM90" s="502"/>
      <c r="IN90" s="502"/>
      <c r="IO90" s="502"/>
      <c r="IP90" s="502"/>
      <c r="IQ90" s="502"/>
      <c r="IR90" s="502"/>
      <c r="IS90" s="502"/>
      <c r="IT90" s="502"/>
      <c r="IU90" s="502"/>
      <c r="IV90" s="502"/>
    </row>
    <row r="91" spans="1:256" s="82" customFormat="1" ht="13" x14ac:dyDescent="0.3">
      <c r="A91" s="651"/>
      <c r="B91" s="624"/>
      <c r="C91" s="624"/>
      <c r="D91" s="624"/>
      <c r="E91" s="624"/>
      <c r="F91" s="624"/>
      <c r="G91" s="624"/>
      <c r="H91" s="624"/>
      <c r="I91" s="624"/>
      <c r="J91" s="502"/>
      <c r="K91" s="502"/>
      <c r="L91" s="502"/>
      <c r="M91" s="502"/>
      <c r="N91" s="502"/>
      <c r="O91" s="502"/>
      <c r="P91" s="502"/>
      <c r="Q91" s="502"/>
      <c r="R91" s="502"/>
      <c r="S91" s="502"/>
      <c r="T91" s="502"/>
      <c r="U91" s="502"/>
      <c r="V91" s="502"/>
      <c r="W91" s="502"/>
      <c r="X91" s="502"/>
      <c r="Y91" s="502"/>
      <c r="Z91" s="502"/>
      <c r="AA91" s="502"/>
      <c r="AB91" s="502"/>
      <c r="AC91" s="502"/>
      <c r="AD91" s="502"/>
      <c r="AE91" s="502"/>
      <c r="AF91" s="502"/>
      <c r="AG91" s="502"/>
      <c r="AH91" s="502"/>
      <c r="AI91" s="502"/>
      <c r="AJ91" s="502"/>
      <c r="AK91" s="502"/>
      <c r="AL91" s="502"/>
      <c r="AM91" s="502"/>
      <c r="AN91" s="502"/>
      <c r="AO91" s="502"/>
      <c r="AP91" s="502"/>
      <c r="AQ91" s="502"/>
      <c r="AR91" s="502"/>
      <c r="AS91" s="502"/>
      <c r="AT91" s="502"/>
      <c r="AU91" s="502"/>
      <c r="AV91" s="502"/>
      <c r="AW91" s="502"/>
      <c r="AX91" s="502"/>
      <c r="AY91" s="502"/>
      <c r="AZ91" s="502"/>
      <c r="BA91" s="502"/>
      <c r="BB91" s="502"/>
      <c r="BC91" s="502"/>
      <c r="BD91" s="502"/>
      <c r="BE91" s="502"/>
      <c r="BF91" s="502"/>
      <c r="BG91" s="502"/>
      <c r="BH91" s="502"/>
      <c r="BI91" s="502"/>
      <c r="BJ91" s="502"/>
      <c r="BK91" s="502"/>
      <c r="BL91" s="502"/>
      <c r="BM91" s="502"/>
      <c r="BN91" s="502"/>
      <c r="BO91" s="502"/>
      <c r="BP91" s="502"/>
      <c r="BQ91" s="502"/>
      <c r="BR91" s="502"/>
      <c r="BS91" s="502"/>
      <c r="BT91" s="502"/>
      <c r="BU91" s="502"/>
      <c r="BV91" s="502"/>
      <c r="BW91" s="502"/>
      <c r="BX91" s="502"/>
      <c r="BY91" s="502"/>
      <c r="BZ91" s="502"/>
      <c r="CA91" s="502"/>
      <c r="CB91" s="502"/>
      <c r="CC91" s="502"/>
      <c r="CD91" s="502"/>
      <c r="CE91" s="502"/>
      <c r="CF91" s="502"/>
      <c r="CG91" s="502"/>
      <c r="CH91" s="502"/>
      <c r="CI91" s="502"/>
      <c r="CJ91" s="502"/>
      <c r="CK91" s="502"/>
      <c r="CL91" s="502"/>
      <c r="CM91" s="502"/>
      <c r="CN91" s="502"/>
      <c r="CO91" s="502"/>
      <c r="CP91" s="502"/>
      <c r="CQ91" s="502"/>
      <c r="CR91" s="502"/>
      <c r="CS91" s="502"/>
      <c r="CT91" s="502"/>
      <c r="CU91" s="502"/>
      <c r="CV91" s="502"/>
      <c r="CW91" s="502"/>
      <c r="CX91" s="502"/>
      <c r="CY91" s="502"/>
      <c r="CZ91" s="502"/>
      <c r="DA91" s="502"/>
      <c r="DB91" s="502"/>
      <c r="DC91" s="502"/>
      <c r="DD91" s="502"/>
      <c r="DE91" s="502"/>
      <c r="DF91" s="502"/>
      <c r="DG91" s="502"/>
      <c r="DH91" s="502"/>
      <c r="DI91" s="502"/>
      <c r="DJ91" s="502"/>
      <c r="DK91" s="502"/>
      <c r="DL91" s="502"/>
      <c r="DM91" s="502"/>
      <c r="DN91" s="502"/>
      <c r="DO91" s="502"/>
      <c r="DP91" s="502"/>
      <c r="DQ91" s="502"/>
      <c r="DR91" s="502"/>
      <c r="DS91" s="502"/>
      <c r="DT91" s="502"/>
      <c r="DU91" s="502"/>
      <c r="DV91" s="502"/>
      <c r="DW91" s="502"/>
      <c r="DX91" s="502"/>
      <c r="DY91" s="502"/>
      <c r="DZ91" s="502"/>
      <c r="EA91" s="502"/>
      <c r="EB91" s="502"/>
      <c r="EC91" s="502"/>
      <c r="ED91" s="502"/>
      <c r="EE91" s="502"/>
      <c r="EF91" s="502"/>
      <c r="EG91" s="502"/>
      <c r="EH91" s="502"/>
      <c r="EI91" s="502"/>
      <c r="EJ91" s="502"/>
      <c r="EK91" s="502"/>
      <c r="EL91" s="502"/>
      <c r="EM91" s="502"/>
      <c r="EN91" s="502"/>
      <c r="EO91" s="502"/>
      <c r="EP91" s="502"/>
      <c r="EQ91" s="502"/>
      <c r="ER91" s="502"/>
      <c r="ES91" s="502"/>
      <c r="ET91" s="502"/>
      <c r="EU91" s="502"/>
      <c r="EV91" s="502"/>
      <c r="EW91" s="502"/>
      <c r="EX91" s="502"/>
      <c r="EY91" s="502"/>
      <c r="EZ91" s="502"/>
      <c r="FA91" s="502"/>
      <c r="FB91" s="502"/>
      <c r="FC91" s="502"/>
      <c r="FD91" s="502"/>
      <c r="FE91" s="502"/>
      <c r="FF91" s="502"/>
      <c r="FG91" s="502"/>
      <c r="FH91" s="502"/>
      <c r="FI91" s="502"/>
      <c r="FJ91" s="502"/>
      <c r="FK91" s="502"/>
      <c r="FL91" s="502"/>
      <c r="FM91" s="502"/>
      <c r="FN91" s="502"/>
      <c r="FO91" s="502"/>
      <c r="FP91" s="502"/>
      <c r="FQ91" s="502"/>
      <c r="FR91" s="502"/>
      <c r="FS91" s="502"/>
      <c r="FT91" s="502"/>
      <c r="FU91" s="502"/>
      <c r="FV91" s="502"/>
      <c r="FW91" s="502"/>
      <c r="FX91" s="502"/>
      <c r="FY91" s="502"/>
      <c r="FZ91" s="502"/>
      <c r="GA91" s="502"/>
      <c r="GB91" s="502"/>
      <c r="GC91" s="502"/>
      <c r="GD91" s="502"/>
      <c r="GE91" s="502"/>
      <c r="GF91" s="502"/>
      <c r="GG91" s="502"/>
      <c r="GH91" s="502"/>
      <c r="GI91" s="502"/>
      <c r="GJ91" s="502"/>
      <c r="GK91" s="502"/>
      <c r="GL91" s="502"/>
      <c r="GM91" s="502"/>
      <c r="GN91" s="502"/>
      <c r="GO91" s="502"/>
      <c r="GP91" s="502"/>
      <c r="GQ91" s="502"/>
      <c r="GR91" s="502"/>
      <c r="GS91" s="502"/>
      <c r="GT91" s="502"/>
      <c r="GU91" s="502"/>
      <c r="GV91" s="502"/>
      <c r="GW91" s="502"/>
      <c r="GX91" s="502"/>
      <c r="GY91" s="502"/>
      <c r="GZ91" s="502"/>
      <c r="HA91" s="502"/>
      <c r="HB91" s="502"/>
      <c r="HC91" s="502"/>
      <c r="HD91" s="502"/>
      <c r="HE91" s="502"/>
      <c r="HF91" s="502"/>
      <c r="HG91" s="502"/>
      <c r="HH91" s="502"/>
      <c r="HI91" s="502"/>
      <c r="HJ91" s="502"/>
      <c r="HK91" s="502"/>
      <c r="HL91" s="502"/>
      <c r="HM91" s="502"/>
      <c r="HN91" s="502"/>
      <c r="HO91" s="502"/>
      <c r="HP91" s="502"/>
      <c r="HQ91" s="502"/>
      <c r="HR91" s="502"/>
      <c r="HS91" s="502"/>
      <c r="HT91" s="502"/>
      <c r="HU91" s="502"/>
      <c r="HV91" s="502"/>
      <c r="HW91" s="502"/>
      <c r="HX91" s="502"/>
      <c r="HY91" s="502"/>
      <c r="HZ91" s="502"/>
      <c r="IA91" s="502"/>
      <c r="IB91" s="502"/>
      <c r="IC91" s="502"/>
      <c r="ID91" s="502"/>
      <c r="IE91" s="502"/>
      <c r="IF91" s="502"/>
      <c r="IG91" s="502"/>
      <c r="IH91" s="502"/>
      <c r="II91" s="502"/>
      <c r="IJ91" s="502"/>
      <c r="IK91" s="502"/>
      <c r="IL91" s="502"/>
      <c r="IM91" s="502"/>
      <c r="IN91" s="502"/>
      <c r="IO91" s="502"/>
      <c r="IP91" s="502"/>
      <c r="IQ91" s="502"/>
      <c r="IR91" s="502"/>
      <c r="IS91" s="502"/>
      <c r="IT91" s="502"/>
      <c r="IU91" s="502"/>
      <c r="IV91" s="502"/>
    </row>
    <row r="92" spans="1:256" s="82" customFormat="1" ht="13" x14ac:dyDescent="0.3">
      <c r="A92" s="502"/>
      <c r="B92" s="502"/>
      <c r="C92" s="502"/>
      <c r="D92" s="502"/>
      <c r="E92" s="502"/>
      <c r="F92" s="502"/>
      <c r="G92" s="502"/>
      <c r="H92" s="502"/>
      <c r="I92" s="502"/>
      <c r="J92" s="502"/>
      <c r="K92" s="502"/>
      <c r="L92" s="502"/>
      <c r="M92" s="502"/>
      <c r="N92" s="502"/>
      <c r="O92" s="502"/>
      <c r="P92" s="502"/>
      <c r="Q92" s="502"/>
      <c r="R92" s="502"/>
      <c r="S92" s="502"/>
      <c r="T92" s="502"/>
      <c r="U92" s="502"/>
      <c r="V92" s="502"/>
      <c r="W92" s="502"/>
      <c r="X92" s="502"/>
      <c r="Y92" s="502"/>
      <c r="Z92" s="502"/>
      <c r="AA92" s="502"/>
      <c r="AB92" s="502"/>
      <c r="AC92" s="502"/>
      <c r="AD92" s="502"/>
      <c r="AE92" s="502"/>
      <c r="AF92" s="502"/>
      <c r="AG92" s="502"/>
      <c r="AH92" s="502"/>
      <c r="AI92" s="502"/>
      <c r="AJ92" s="502"/>
      <c r="AK92" s="502"/>
      <c r="AL92" s="502"/>
      <c r="AM92" s="502"/>
      <c r="AN92" s="502"/>
      <c r="AO92" s="502"/>
      <c r="AP92" s="502"/>
      <c r="AQ92" s="502"/>
      <c r="AR92" s="502"/>
      <c r="AS92" s="502"/>
      <c r="AT92" s="502"/>
      <c r="AU92" s="502"/>
      <c r="AV92" s="502"/>
      <c r="AW92" s="502"/>
      <c r="AX92" s="502"/>
      <c r="AY92" s="502"/>
      <c r="AZ92" s="502"/>
      <c r="BA92" s="502"/>
      <c r="BB92" s="502"/>
      <c r="BC92" s="502"/>
      <c r="BD92" s="502"/>
      <c r="BE92" s="502"/>
      <c r="BF92" s="502"/>
      <c r="BG92" s="502"/>
      <c r="BH92" s="502"/>
      <c r="BI92" s="502"/>
      <c r="BJ92" s="502"/>
      <c r="BK92" s="502"/>
      <c r="BL92" s="502"/>
      <c r="BM92" s="502"/>
      <c r="BN92" s="502"/>
      <c r="BO92" s="502"/>
      <c r="BP92" s="502"/>
      <c r="BQ92" s="502"/>
      <c r="BR92" s="502"/>
      <c r="BS92" s="502"/>
      <c r="BT92" s="502"/>
      <c r="BU92" s="502"/>
      <c r="BV92" s="502"/>
      <c r="BW92" s="502"/>
      <c r="BX92" s="502"/>
      <c r="BY92" s="502"/>
      <c r="BZ92" s="502"/>
      <c r="CA92" s="502"/>
      <c r="CB92" s="502"/>
      <c r="CC92" s="502"/>
      <c r="CD92" s="502"/>
      <c r="CE92" s="502"/>
      <c r="CF92" s="502"/>
      <c r="CG92" s="502"/>
      <c r="CH92" s="502"/>
      <c r="CI92" s="502"/>
      <c r="CJ92" s="502"/>
      <c r="CK92" s="502"/>
      <c r="CL92" s="502"/>
      <c r="CM92" s="502"/>
      <c r="CN92" s="502"/>
      <c r="CO92" s="502"/>
      <c r="CP92" s="502"/>
      <c r="CQ92" s="502"/>
      <c r="CR92" s="502"/>
      <c r="CS92" s="502"/>
      <c r="CT92" s="502"/>
      <c r="CU92" s="502"/>
      <c r="CV92" s="502"/>
      <c r="CW92" s="502"/>
      <c r="CX92" s="502"/>
      <c r="CY92" s="502"/>
      <c r="CZ92" s="502"/>
      <c r="DA92" s="502"/>
      <c r="DB92" s="502"/>
      <c r="DC92" s="502"/>
      <c r="DD92" s="502"/>
      <c r="DE92" s="502"/>
      <c r="DF92" s="502"/>
      <c r="DG92" s="502"/>
      <c r="DH92" s="502"/>
      <c r="DI92" s="502"/>
      <c r="DJ92" s="502"/>
      <c r="DK92" s="502"/>
      <c r="DL92" s="502"/>
      <c r="DM92" s="502"/>
      <c r="DN92" s="502"/>
      <c r="DO92" s="502"/>
      <c r="DP92" s="502"/>
      <c r="DQ92" s="502"/>
      <c r="DR92" s="502"/>
      <c r="DS92" s="502"/>
      <c r="DT92" s="502"/>
      <c r="DU92" s="502"/>
      <c r="DV92" s="502"/>
      <c r="DW92" s="502"/>
      <c r="DX92" s="502"/>
      <c r="DY92" s="502"/>
      <c r="DZ92" s="502"/>
      <c r="EA92" s="502"/>
      <c r="EB92" s="502"/>
      <c r="EC92" s="502"/>
      <c r="ED92" s="502"/>
      <c r="EE92" s="502"/>
      <c r="EF92" s="502"/>
      <c r="EG92" s="502"/>
      <c r="EH92" s="502"/>
      <c r="EI92" s="502"/>
      <c r="EJ92" s="502"/>
      <c r="EK92" s="502"/>
      <c r="EL92" s="502"/>
      <c r="EM92" s="502"/>
      <c r="EN92" s="502"/>
      <c r="EO92" s="502"/>
      <c r="EP92" s="502"/>
      <c r="EQ92" s="502"/>
      <c r="ER92" s="502"/>
      <c r="ES92" s="502"/>
      <c r="ET92" s="502"/>
      <c r="EU92" s="502"/>
      <c r="EV92" s="502"/>
      <c r="EW92" s="502"/>
      <c r="EX92" s="502"/>
      <c r="EY92" s="502"/>
      <c r="EZ92" s="502"/>
      <c r="FA92" s="502"/>
      <c r="FB92" s="502"/>
      <c r="FC92" s="502"/>
      <c r="FD92" s="502"/>
      <c r="FE92" s="502"/>
      <c r="FF92" s="502"/>
      <c r="FG92" s="502"/>
      <c r="FH92" s="502"/>
      <c r="FI92" s="502"/>
      <c r="FJ92" s="502"/>
      <c r="FK92" s="502"/>
      <c r="FL92" s="502"/>
      <c r="FM92" s="502"/>
      <c r="FN92" s="502"/>
      <c r="FO92" s="502"/>
      <c r="FP92" s="502"/>
      <c r="FQ92" s="502"/>
      <c r="FR92" s="502"/>
      <c r="FS92" s="502"/>
      <c r="FT92" s="502"/>
      <c r="FU92" s="502"/>
      <c r="FV92" s="502"/>
      <c r="FW92" s="502"/>
      <c r="FX92" s="502"/>
      <c r="FY92" s="502"/>
      <c r="FZ92" s="502"/>
      <c r="GA92" s="502"/>
      <c r="GB92" s="502"/>
      <c r="GC92" s="502"/>
      <c r="GD92" s="502"/>
      <c r="GE92" s="502"/>
      <c r="GF92" s="502"/>
      <c r="GG92" s="502"/>
      <c r="GH92" s="502"/>
      <c r="GI92" s="502"/>
      <c r="GJ92" s="502"/>
      <c r="GK92" s="502"/>
      <c r="GL92" s="502"/>
      <c r="GM92" s="502"/>
      <c r="GN92" s="502"/>
      <c r="GO92" s="502"/>
      <c r="GP92" s="502"/>
      <c r="GQ92" s="502"/>
      <c r="GR92" s="502"/>
      <c r="GS92" s="502"/>
      <c r="GT92" s="502"/>
      <c r="GU92" s="502"/>
      <c r="GV92" s="502"/>
      <c r="GW92" s="502"/>
      <c r="GX92" s="502"/>
      <c r="GY92" s="502"/>
      <c r="GZ92" s="502"/>
      <c r="HA92" s="502"/>
      <c r="HB92" s="502"/>
      <c r="HC92" s="502"/>
      <c r="HD92" s="502"/>
      <c r="HE92" s="502"/>
      <c r="HF92" s="502"/>
      <c r="HG92" s="502"/>
      <c r="HH92" s="502"/>
      <c r="HI92" s="502"/>
      <c r="HJ92" s="502"/>
      <c r="HK92" s="502"/>
      <c r="HL92" s="502"/>
      <c r="HM92" s="502"/>
      <c r="HN92" s="502"/>
      <c r="HO92" s="502"/>
      <c r="HP92" s="502"/>
      <c r="HQ92" s="502"/>
      <c r="HR92" s="502"/>
      <c r="HS92" s="502"/>
      <c r="HT92" s="502"/>
      <c r="HU92" s="502"/>
      <c r="HV92" s="502"/>
      <c r="HW92" s="502"/>
      <c r="HX92" s="502"/>
      <c r="HY92" s="502"/>
      <c r="HZ92" s="502"/>
      <c r="IA92" s="502"/>
      <c r="IB92" s="502"/>
      <c r="IC92" s="502"/>
      <c r="ID92" s="502"/>
      <c r="IE92" s="502"/>
      <c r="IF92" s="502"/>
      <c r="IG92" s="502"/>
      <c r="IH92" s="502"/>
      <c r="II92" s="502"/>
      <c r="IJ92" s="502"/>
      <c r="IK92" s="502"/>
      <c r="IL92" s="502"/>
      <c r="IM92" s="502"/>
      <c r="IN92" s="502"/>
      <c r="IO92" s="502"/>
      <c r="IP92" s="502"/>
      <c r="IQ92" s="502"/>
      <c r="IR92" s="502"/>
      <c r="IS92" s="502"/>
      <c r="IT92" s="502"/>
      <c r="IU92" s="502"/>
      <c r="IV92" s="502"/>
    </row>
    <row r="105" spans="1:256" x14ac:dyDescent="0.25">
      <c r="A105" s="323"/>
      <c r="B105" s="323"/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  <c r="AN105" s="323"/>
      <c r="AO105" s="323"/>
      <c r="AP105" s="323"/>
      <c r="AQ105" s="323"/>
      <c r="AR105" s="323"/>
      <c r="AS105" s="323"/>
      <c r="AT105" s="323"/>
      <c r="AU105" s="323"/>
      <c r="AV105" s="323"/>
      <c r="AW105" s="323"/>
      <c r="AX105" s="323"/>
      <c r="AY105" s="323"/>
      <c r="AZ105" s="323"/>
      <c r="BA105" s="323"/>
      <c r="BB105" s="323"/>
      <c r="BC105" s="323"/>
      <c r="BD105" s="323"/>
      <c r="BE105" s="323"/>
      <c r="BF105" s="323"/>
      <c r="BG105" s="323"/>
      <c r="BH105" s="323"/>
      <c r="BI105" s="323"/>
      <c r="BJ105" s="323"/>
      <c r="BK105" s="323"/>
      <c r="BL105" s="323"/>
      <c r="BM105" s="323"/>
      <c r="BN105" s="323"/>
      <c r="BO105" s="323"/>
      <c r="BP105" s="323"/>
      <c r="BQ105" s="323"/>
      <c r="BR105" s="323"/>
      <c r="BS105" s="323"/>
      <c r="BT105" s="323"/>
      <c r="BU105" s="323"/>
      <c r="BV105" s="323"/>
      <c r="BW105" s="323"/>
      <c r="BX105" s="323"/>
      <c r="BY105" s="323"/>
      <c r="BZ105" s="323"/>
      <c r="CA105" s="323"/>
      <c r="CB105" s="323"/>
      <c r="CC105" s="323"/>
      <c r="CD105" s="323"/>
      <c r="CE105" s="323"/>
      <c r="CF105" s="323"/>
      <c r="CG105" s="323"/>
      <c r="CH105" s="323"/>
      <c r="CI105" s="323"/>
      <c r="CJ105" s="323"/>
      <c r="CK105" s="323"/>
      <c r="CL105" s="323"/>
      <c r="CM105" s="323"/>
      <c r="CN105" s="323"/>
      <c r="CO105" s="323"/>
      <c r="CP105" s="323"/>
      <c r="CQ105" s="323"/>
      <c r="CR105" s="323"/>
      <c r="CS105" s="323"/>
      <c r="CT105" s="323"/>
      <c r="CU105" s="323"/>
      <c r="CV105" s="323"/>
      <c r="CW105" s="323"/>
      <c r="CX105" s="323"/>
      <c r="CY105" s="323"/>
      <c r="CZ105" s="323"/>
      <c r="DA105" s="323"/>
      <c r="DB105" s="323"/>
      <c r="DC105" s="323"/>
      <c r="DD105" s="323"/>
      <c r="DE105" s="323"/>
      <c r="DF105" s="323"/>
      <c r="DG105" s="323"/>
      <c r="DH105" s="323"/>
      <c r="DI105" s="323"/>
      <c r="DJ105" s="323"/>
      <c r="DK105" s="323"/>
      <c r="DL105" s="323"/>
      <c r="DM105" s="323"/>
      <c r="DN105" s="323"/>
      <c r="DO105" s="323"/>
      <c r="DP105" s="323"/>
      <c r="DQ105" s="323"/>
      <c r="DR105" s="323"/>
      <c r="DS105" s="323"/>
      <c r="DT105" s="323"/>
      <c r="DU105" s="323"/>
      <c r="DV105" s="323"/>
      <c r="DW105" s="323"/>
      <c r="DX105" s="323"/>
      <c r="DY105" s="323"/>
      <c r="DZ105" s="323"/>
      <c r="EA105" s="323"/>
      <c r="EB105" s="323"/>
      <c r="EC105" s="323"/>
      <c r="ED105" s="323"/>
      <c r="EE105" s="323"/>
      <c r="EF105" s="323"/>
      <c r="EG105" s="323"/>
      <c r="EH105" s="323"/>
      <c r="EI105" s="323"/>
      <c r="EJ105" s="323"/>
      <c r="EK105" s="323"/>
      <c r="EL105" s="323"/>
      <c r="EM105" s="323"/>
      <c r="EN105" s="323"/>
      <c r="EO105" s="323"/>
      <c r="EP105" s="323"/>
      <c r="EQ105" s="323"/>
      <c r="ER105" s="323"/>
      <c r="ES105" s="323"/>
      <c r="ET105" s="323"/>
      <c r="EU105" s="323"/>
      <c r="EV105" s="323"/>
      <c r="EW105" s="323"/>
      <c r="EX105" s="323"/>
      <c r="EY105" s="323"/>
      <c r="EZ105" s="323"/>
      <c r="FA105" s="323"/>
      <c r="FB105" s="323"/>
      <c r="FC105" s="323"/>
      <c r="FD105" s="323"/>
      <c r="FE105" s="323"/>
      <c r="FF105" s="323"/>
      <c r="FG105" s="323"/>
      <c r="FH105" s="323"/>
      <c r="FI105" s="323"/>
      <c r="FJ105" s="323"/>
      <c r="FK105" s="323"/>
      <c r="FL105" s="323"/>
      <c r="FM105" s="323"/>
      <c r="FN105" s="323"/>
      <c r="FO105" s="323"/>
      <c r="FP105" s="323"/>
      <c r="FQ105" s="323"/>
      <c r="FR105" s="323"/>
      <c r="FS105" s="323"/>
      <c r="FT105" s="323"/>
      <c r="FU105" s="323"/>
      <c r="FV105" s="323"/>
      <c r="FW105" s="323"/>
      <c r="FX105" s="323"/>
      <c r="FY105" s="323"/>
      <c r="FZ105" s="323"/>
      <c r="GA105" s="323"/>
      <c r="GB105" s="323"/>
      <c r="GC105" s="323"/>
      <c r="GD105" s="323"/>
      <c r="GE105" s="323"/>
      <c r="GF105" s="323"/>
      <c r="GG105" s="323"/>
      <c r="GH105" s="323"/>
      <c r="GI105" s="323"/>
      <c r="GJ105" s="323"/>
      <c r="GK105" s="323"/>
      <c r="GL105" s="323"/>
      <c r="GM105" s="323"/>
      <c r="GN105" s="323"/>
      <c r="GO105" s="323"/>
      <c r="GP105" s="323"/>
      <c r="GQ105" s="323"/>
      <c r="GR105" s="323"/>
      <c r="GS105" s="323"/>
      <c r="GT105" s="323"/>
      <c r="GU105" s="323"/>
      <c r="GV105" s="323"/>
      <c r="GW105" s="323"/>
      <c r="GX105" s="323"/>
      <c r="GY105" s="323"/>
      <c r="GZ105" s="323"/>
      <c r="HA105" s="323"/>
      <c r="HB105" s="323"/>
      <c r="HC105" s="323"/>
      <c r="HD105" s="323"/>
      <c r="HE105" s="323"/>
      <c r="HF105" s="323"/>
      <c r="HG105" s="323"/>
      <c r="HH105" s="323"/>
      <c r="HI105" s="323"/>
      <c r="HJ105" s="323"/>
      <c r="HK105" s="323"/>
      <c r="HL105" s="323"/>
      <c r="HM105" s="323"/>
      <c r="HN105" s="323"/>
      <c r="HO105" s="323"/>
      <c r="HP105" s="323"/>
      <c r="HQ105" s="323"/>
      <c r="HR105" s="323"/>
      <c r="HS105" s="323"/>
      <c r="HT105" s="323"/>
      <c r="HU105" s="323"/>
      <c r="HV105" s="323"/>
      <c r="HW105" s="323"/>
      <c r="HX105" s="323"/>
      <c r="HY105" s="323"/>
      <c r="HZ105" s="323"/>
      <c r="IA105" s="323"/>
      <c r="IB105" s="323"/>
      <c r="IC105" s="323"/>
      <c r="ID105" s="323"/>
      <c r="IE105" s="323"/>
      <c r="IF105" s="323"/>
      <c r="IG105" s="323"/>
      <c r="IH105" s="323"/>
      <c r="II105" s="323"/>
      <c r="IJ105" s="323"/>
      <c r="IK105" s="323"/>
      <c r="IL105" s="323"/>
      <c r="IM105" s="323"/>
      <c r="IN105" s="323"/>
      <c r="IO105" s="323"/>
      <c r="IP105" s="323"/>
      <c r="IQ105" s="323"/>
      <c r="IR105" s="323"/>
      <c r="IS105" s="323"/>
      <c r="IT105" s="323"/>
      <c r="IU105" s="323"/>
      <c r="IV105" s="323"/>
    </row>
    <row r="106" spans="1:256" x14ac:dyDescent="0.25">
      <c r="A106" s="323"/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  <c r="AN106" s="323"/>
      <c r="AO106" s="323"/>
      <c r="AP106" s="323"/>
      <c r="AQ106" s="323"/>
      <c r="AR106" s="323"/>
      <c r="AS106" s="323"/>
      <c r="AT106" s="323"/>
      <c r="AU106" s="323"/>
      <c r="AV106" s="323"/>
      <c r="AW106" s="323"/>
      <c r="AX106" s="323"/>
      <c r="AY106" s="323"/>
      <c r="AZ106" s="323"/>
      <c r="BA106" s="323"/>
      <c r="BB106" s="323"/>
      <c r="BC106" s="323"/>
      <c r="BD106" s="323"/>
      <c r="BE106" s="323"/>
      <c r="BF106" s="323"/>
      <c r="BG106" s="323"/>
      <c r="BH106" s="323"/>
      <c r="BI106" s="323"/>
      <c r="BJ106" s="323"/>
      <c r="BK106" s="323"/>
      <c r="BL106" s="323"/>
      <c r="BM106" s="323"/>
      <c r="BN106" s="323"/>
      <c r="BO106" s="323"/>
      <c r="BP106" s="323"/>
      <c r="BQ106" s="323"/>
      <c r="BR106" s="323"/>
      <c r="BS106" s="323"/>
      <c r="BT106" s="323"/>
      <c r="BU106" s="323"/>
      <c r="BV106" s="323"/>
      <c r="BW106" s="323"/>
      <c r="BX106" s="323"/>
      <c r="BY106" s="323"/>
      <c r="BZ106" s="323"/>
      <c r="CA106" s="323"/>
      <c r="CB106" s="323"/>
      <c r="CC106" s="323"/>
      <c r="CD106" s="323"/>
      <c r="CE106" s="323"/>
      <c r="CF106" s="323"/>
      <c r="CG106" s="323"/>
      <c r="CH106" s="323"/>
      <c r="CI106" s="323"/>
      <c r="CJ106" s="323"/>
      <c r="CK106" s="323"/>
      <c r="CL106" s="323"/>
      <c r="CM106" s="323"/>
      <c r="CN106" s="323"/>
      <c r="CO106" s="323"/>
      <c r="CP106" s="323"/>
      <c r="CQ106" s="323"/>
      <c r="CR106" s="323"/>
      <c r="CS106" s="323"/>
      <c r="CT106" s="323"/>
      <c r="CU106" s="323"/>
      <c r="CV106" s="323"/>
      <c r="CW106" s="323"/>
      <c r="CX106" s="323"/>
      <c r="CY106" s="323"/>
      <c r="CZ106" s="323"/>
      <c r="DA106" s="323"/>
      <c r="DB106" s="323"/>
      <c r="DC106" s="323"/>
      <c r="DD106" s="323"/>
      <c r="DE106" s="323"/>
      <c r="DF106" s="323"/>
      <c r="DG106" s="323"/>
      <c r="DH106" s="323"/>
      <c r="DI106" s="323"/>
      <c r="DJ106" s="323"/>
      <c r="DK106" s="323"/>
      <c r="DL106" s="323"/>
      <c r="DM106" s="323"/>
      <c r="DN106" s="323"/>
      <c r="DO106" s="323"/>
      <c r="DP106" s="323"/>
      <c r="DQ106" s="323"/>
      <c r="DR106" s="323"/>
      <c r="DS106" s="323"/>
      <c r="DT106" s="323"/>
      <c r="DU106" s="323"/>
      <c r="DV106" s="323"/>
      <c r="DW106" s="323"/>
      <c r="DX106" s="323"/>
      <c r="DY106" s="323"/>
      <c r="DZ106" s="323"/>
      <c r="EA106" s="323"/>
      <c r="EB106" s="323"/>
      <c r="EC106" s="323"/>
      <c r="ED106" s="323"/>
      <c r="EE106" s="323"/>
      <c r="EF106" s="323"/>
      <c r="EG106" s="323"/>
      <c r="EH106" s="323"/>
      <c r="EI106" s="323"/>
      <c r="EJ106" s="323"/>
      <c r="EK106" s="323"/>
      <c r="EL106" s="323"/>
      <c r="EM106" s="323"/>
      <c r="EN106" s="323"/>
      <c r="EO106" s="323"/>
      <c r="EP106" s="323"/>
      <c r="EQ106" s="323"/>
      <c r="ER106" s="323"/>
      <c r="ES106" s="323"/>
      <c r="ET106" s="323"/>
      <c r="EU106" s="323"/>
      <c r="EV106" s="323"/>
      <c r="EW106" s="323"/>
      <c r="EX106" s="323"/>
      <c r="EY106" s="323"/>
      <c r="EZ106" s="323"/>
      <c r="FA106" s="323"/>
      <c r="FB106" s="323"/>
      <c r="FC106" s="323"/>
      <c r="FD106" s="323"/>
      <c r="FE106" s="323"/>
      <c r="FF106" s="323"/>
      <c r="FG106" s="323"/>
      <c r="FH106" s="323"/>
      <c r="FI106" s="323"/>
      <c r="FJ106" s="323"/>
      <c r="FK106" s="323"/>
      <c r="FL106" s="323"/>
      <c r="FM106" s="323"/>
      <c r="FN106" s="323"/>
      <c r="FO106" s="323"/>
      <c r="FP106" s="323"/>
      <c r="FQ106" s="323"/>
      <c r="FR106" s="323"/>
      <c r="FS106" s="323"/>
      <c r="FT106" s="323"/>
      <c r="FU106" s="323"/>
      <c r="FV106" s="323"/>
      <c r="FW106" s="323"/>
      <c r="FX106" s="323"/>
      <c r="FY106" s="323"/>
      <c r="FZ106" s="323"/>
      <c r="GA106" s="323"/>
      <c r="GB106" s="323"/>
      <c r="GC106" s="323"/>
      <c r="GD106" s="323"/>
      <c r="GE106" s="323"/>
      <c r="GF106" s="323"/>
      <c r="GG106" s="323"/>
      <c r="GH106" s="323"/>
      <c r="GI106" s="323"/>
      <c r="GJ106" s="323"/>
      <c r="GK106" s="323"/>
      <c r="GL106" s="323"/>
      <c r="GM106" s="323"/>
      <c r="GN106" s="323"/>
      <c r="GO106" s="323"/>
      <c r="GP106" s="323"/>
      <c r="GQ106" s="323"/>
      <c r="GR106" s="323"/>
      <c r="GS106" s="323"/>
      <c r="GT106" s="323"/>
      <c r="GU106" s="323"/>
      <c r="GV106" s="323"/>
      <c r="GW106" s="323"/>
      <c r="GX106" s="323"/>
      <c r="GY106" s="323"/>
      <c r="GZ106" s="323"/>
      <c r="HA106" s="323"/>
      <c r="HB106" s="323"/>
      <c r="HC106" s="323"/>
      <c r="HD106" s="323"/>
      <c r="HE106" s="323"/>
      <c r="HF106" s="323"/>
      <c r="HG106" s="323"/>
      <c r="HH106" s="323"/>
      <c r="HI106" s="323"/>
      <c r="HJ106" s="323"/>
      <c r="HK106" s="323"/>
      <c r="HL106" s="323"/>
      <c r="HM106" s="323"/>
      <c r="HN106" s="323"/>
      <c r="HO106" s="323"/>
      <c r="HP106" s="323"/>
      <c r="HQ106" s="323"/>
      <c r="HR106" s="323"/>
      <c r="HS106" s="323"/>
      <c r="HT106" s="323"/>
      <c r="HU106" s="323"/>
      <c r="HV106" s="323"/>
      <c r="HW106" s="323"/>
      <c r="HX106" s="323"/>
      <c r="HY106" s="323"/>
      <c r="HZ106" s="323"/>
      <c r="IA106" s="323"/>
      <c r="IB106" s="323"/>
      <c r="IC106" s="323"/>
      <c r="ID106" s="323"/>
      <c r="IE106" s="323"/>
      <c r="IF106" s="323"/>
      <c r="IG106" s="323"/>
      <c r="IH106" s="323"/>
      <c r="II106" s="323"/>
      <c r="IJ106" s="323"/>
      <c r="IK106" s="323"/>
      <c r="IL106" s="323"/>
      <c r="IM106" s="323"/>
      <c r="IN106" s="323"/>
      <c r="IO106" s="323"/>
      <c r="IP106" s="323"/>
      <c r="IQ106" s="323"/>
      <c r="IR106" s="323"/>
      <c r="IS106" s="323"/>
      <c r="IT106" s="323"/>
      <c r="IU106" s="323"/>
      <c r="IV106" s="323"/>
    </row>
    <row r="107" spans="1:256" x14ac:dyDescent="0.25">
      <c r="A107" s="323"/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  <c r="AN107" s="323"/>
      <c r="AO107" s="323"/>
      <c r="AP107" s="323"/>
      <c r="AQ107" s="323"/>
      <c r="AR107" s="323"/>
      <c r="AS107" s="323"/>
      <c r="AT107" s="323"/>
      <c r="AU107" s="323"/>
      <c r="AV107" s="323"/>
      <c r="AW107" s="323"/>
      <c r="AX107" s="323"/>
      <c r="AY107" s="323"/>
      <c r="AZ107" s="323"/>
      <c r="BA107" s="323"/>
      <c r="BB107" s="323"/>
      <c r="BC107" s="323"/>
      <c r="BD107" s="323"/>
      <c r="BE107" s="323"/>
      <c r="BF107" s="323"/>
      <c r="BG107" s="323"/>
      <c r="BH107" s="323"/>
      <c r="BI107" s="323"/>
      <c r="BJ107" s="323"/>
      <c r="BK107" s="323"/>
      <c r="BL107" s="323"/>
      <c r="BM107" s="323"/>
      <c r="BN107" s="323"/>
      <c r="BO107" s="323"/>
      <c r="BP107" s="323"/>
      <c r="BQ107" s="323"/>
      <c r="BR107" s="323"/>
      <c r="BS107" s="323"/>
      <c r="BT107" s="323"/>
      <c r="BU107" s="323"/>
      <c r="BV107" s="323"/>
      <c r="BW107" s="323"/>
      <c r="BX107" s="323"/>
      <c r="BY107" s="323"/>
      <c r="BZ107" s="323"/>
      <c r="CA107" s="323"/>
      <c r="CB107" s="323"/>
      <c r="CC107" s="323"/>
      <c r="CD107" s="323"/>
      <c r="CE107" s="323"/>
      <c r="CF107" s="323"/>
      <c r="CG107" s="323"/>
      <c r="CH107" s="323"/>
      <c r="CI107" s="323"/>
      <c r="CJ107" s="323"/>
      <c r="CK107" s="323"/>
      <c r="CL107" s="323"/>
      <c r="CM107" s="323"/>
      <c r="CN107" s="323"/>
      <c r="CO107" s="323"/>
      <c r="CP107" s="323"/>
      <c r="CQ107" s="323"/>
      <c r="CR107" s="323"/>
      <c r="CS107" s="323"/>
      <c r="CT107" s="323"/>
      <c r="CU107" s="323"/>
      <c r="CV107" s="323"/>
      <c r="CW107" s="323"/>
      <c r="CX107" s="323"/>
      <c r="CY107" s="323"/>
      <c r="CZ107" s="323"/>
      <c r="DA107" s="323"/>
      <c r="DB107" s="323"/>
      <c r="DC107" s="323"/>
      <c r="DD107" s="323"/>
      <c r="DE107" s="323"/>
      <c r="DF107" s="323"/>
      <c r="DG107" s="323"/>
      <c r="DH107" s="323"/>
      <c r="DI107" s="323"/>
      <c r="DJ107" s="323"/>
      <c r="DK107" s="323"/>
      <c r="DL107" s="323"/>
      <c r="DM107" s="323"/>
      <c r="DN107" s="323"/>
      <c r="DO107" s="323"/>
      <c r="DP107" s="323"/>
      <c r="DQ107" s="323"/>
      <c r="DR107" s="323"/>
      <c r="DS107" s="323"/>
      <c r="DT107" s="323"/>
      <c r="DU107" s="323"/>
      <c r="DV107" s="323"/>
      <c r="DW107" s="323"/>
      <c r="DX107" s="323"/>
      <c r="DY107" s="323"/>
      <c r="DZ107" s="323"/>
      <c r="EA107" s="323"/>
      <c r="EB107" s="323"/>
      <c r="EC107" s="323"/>
      <c r="ED107" s="323"/>
      <c r="EE107" s="323"/>
      <c r="EF107" s="323"/>
      <c r="EG107" s="323"/>
      <c r="EH107" s="323"/>
      <c r="EI107" s="323"/>
      <c r="EJ107" s="323"/>
      <c r="EK107" s="323"/>
      <c r="EL107" s="323"/>
      <c r="EM107" s="323"/>
      <c r="EN107" s="323"/>
      <c r="EO107" s="323"/>
      <c r="EP107" s="323"/>
      <c r="EQ107" s="323"/>
      <c r="ER107" s="323"/>
      <c r="ES107" s="323"/>
      <c r="ET107" s="323"/>
      <c r="EU107" s="323"/>
      <c r="EV107" s="323"/>
      <c r="EW107" s="323"/>
      <c r="EX107" s="323"/>
      <c r="EY107" s="323"/>
      <c r="EZ107" s="323"/>
      <c r="FA107" s="323"/>
      <c r="FB107" s="323"/>
      <c r="FC107" s="323"/>
      <c r="FD107" s="323"/>
      <c r="FE107" s="323"/>
      <c r="FF107" s="323"/>
      <c r="FG107" s="323"/>
      <c r="FH107" s="323"/>
      <c r="FI107" s="323"/>
      <c r="FJ107" s="323"/>
      <c r="FK107" s="323"/>
      <c r="FL107" s="323"/>
      <c r="FM107" s="323"/>
      <c r="FN107" s="323"/>
      <c r="FO107" s="323"/>
      <c r="FP107" s="323"/>
      <c r="FQ107" s="323"/>
      <c r="FR107" s="323"/>
      <c r="FS107" s="323"/>
      <c r="FT107" s="323"/>
      <c r="FU107" s="323"/>
      <c r="FV107" s="323"/>
      <c r="FW107" s="323"/>
      <c r="FX107" s="323"/>
      <c r="FY107" s="323"/>
      <c r="FZ107" s="323"/>
      <c r="GA107" s="323"/>
      <c r="GB107" s="323"/>
      <c r="GC107" s="323"/>
      <c r="GD107" s="323"/>
      <c r="GE107" s="323"/>
      <c r="GF107" s="323"/>
      <c r="GG107" s="323"/>
      <c r="GH107" s="323"/>
      <c r="GI107" s="323"/>
      <c r="GJ107" s="323"/>
      <c r="GK107" s="323"/>
      <c r="GL107" s="323"/>
      <c r="GM107" s="323"/>
      <c r="GN107" s="323"/>
      <c r="GO107" s="323"/>
      <c r="GP107" s="323"/>
      <c r="GQ107" s="323"/>
      <c r="GR107" s="323"/>
      <c r="GS107" s="323"/>
      <c r="GT107" s="323"/>
      <c r="GU107" s="323"/>
      <c r="GV107" s="323"/>
      <c r="GW107" s="323"/>
      <c r="GX107" s="323"/>
      <c r="GY107" s="323"/>
      <c r="GZ107" s="323"/>
      <c r="HA107" s="323"/>
      <c r="HB107" s="323"/>
      <c r="HC107" s="323"/>
      <c r="HD107" s="323"/>
      <c r="HE107" s="323"/>
      <c r="HF107" s="323"/>
      <c r="HG107" s="323"/>
      <c r="HH107" s="323"/>
      <c r="HI107" s="323"/>
      <c r="HJ107" s="323"/>
      <c r="HK107" s="323"/>
      <c r="HL107" s="323"/>
      <c r="HM107" s="323"/>
      <c r="HN107" s="323"/>
      <c r="HO107" s="323"/>
      <c r="HP107" s="323"/>
      <c r="HQ107" s="323"/>
      <c r="HR107" s="323"/>
      <c r="HS107" s="323"/>
      <c r="HT107" s="323"/>
      <c r="HU107" s="323"/>
      <c r="HV107" s="323"/>
      <c r="HW107" s="323"/>
      <c r="HX107" s="323"/>
      <c r="HY107" s="323"/>
      <c r="HZ107" s="323"/>
      <c r="IA107" s="323"/>
      <c r="IB107" s="323"/>
      <c r="IC107" s="323"/>
      <c r="ID107" s="323"/>
      <c r="IE107" s="323"/>
      <c r="IF107" s="323"/>
      <c r="IG107" s="323"/>
      <c r="IH107" s="323"/>
      <c r="II107" s="323"/>
      <c r="IJ107" s="323"/>
      <c r="IK107" s="323"/>
      <c r="IL107" s="323"/>
      <c r="IM107" s="323"/>
      <c r="IN107" s="323"/>
      <c r="IO107" s="323"/>
      <c r="IP107" s="323"/>
      <c r="IQ107" s="323"/>
      <c r="IR107" s="323"/>
      <c r="IS107" s="323"/>
      <c r="IT107" s="323"/>
      <c r="IU107" s="323"/>
      <c r="IV107" s="323"/>
    </row>
    <row r="110" spans="1:256" ht="12.75" customHeight="1" x14ac:dyDescent="0.25">
      <c r="A110" s="323"/>
      <c r="B110" s="323"/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3"/>
      <c r="AM110" s="323"/>
      <c r="AN110" s="323"/>
      <c r="AO110" s="323"/>
      <c r="AP110" s="323"/>
      <c r="AQ110" s="323"/>
      <c r="AR110" s="323"/>
      <c r="AS110" s="323"/>
      <c r="AT110" s="323"/>
      <c r="AU110" s="323"/>
      <c r="AV110" s="323"/>
      <c r="AW110" s="323"/>
      <c r="AX110" s="323"/>
      <c r="AY110" s="323"/>
      <c r="AZ110" s="323"/>
      <c r="BA110" s="323"/>
      <c r="BB110" s="323"/>
      <c r="BC110" s="323"/>
      <c r="BD110" s="323"/>
      <c r="BE110" s="323"/>
      <c r="BF110" s="323"/>
      <c r="BG110" s="323"/>
      <c r="BH110" s="323"/>
      <c r="BI110" s="323"/>
      <c r="BJ110" s="323"/>
      <c r="BK110" s="323"/>
      <c r="BL110" s="323"/>
      <c r="BM110" s="323"/>
      <c r="BN110" s="323"/>
      <c r="BO110" s="323"/>
      <c r="BP110" s="323"/>
      <c r="BQ110" s="323"/>
      <c r="BR110" s="323"/>
      <c r="BS110" s="323"/>
      <c r="BT110" s="323"/>
      <c r="BU110" s="323"/>
      <c r="BV110" s="323"/>
      <c r="BW110" s="323"/>
      <c r="BX110" s="323"/>
      <c r="BY110" s="323"/>
      <c r="BZ110" s="323"/>
      <c r="CA110" s="323"/>
      <c r="CB110" s="323"/>
      <c r="CC110" s="323"/>
      <c r="CD110" s="323"/>
      <c r="CE110" s="323"/>
      <c r="CF110" s="323"/>
      <c r="CG110" s="323"/>
      <c r="CH110" s="323"/>
      <c r="CI110" s="323"/>
      <c r="CJ110" s="323"/>
      <c r="CK110" s="323"/>
      <c r="CL110" s="323"/>
      <c r="CM110" s="323"/>
      <c r="CN110" s="323"/>
      <c r="CO110" s="323"/>
      <c r="CP110" s="323"/>
      <c r="CQ110" s="323"/>
      <c r="CR110" s="323"/>
      <c r="CS110" s="323"/>
      <c r="CT110" s="323"/>
      <c r="CU110" s="323"/>
      <c r="CV110" s="323"/>
      <c r="CW110" s="323"/>
      <c r="CX110" s="323"/>
      <c r="CY110" s="323"/>
      <c r="CZ110" s="323"/>
      <c r="DA110" s="323"/>
      <c r="DB110" s="323"/>
      <c r="DC110" s="323"/>
      <c r="DD110" s="323"/>
      <c r="DE110" s="323"/>
      <c r="DF110" s="323"/>
      <c r="DG110" s="323"/>
      <c r="DH110" s="323"/>
      <c r="DI110" s="323"/>
      <c r="DJ110" s="323"/>
      <c r="DK110" s="323"/>
      <c r="DL110" s="323"/>
      <c r="DM110" s="323"/>
      <c r="DN110" s="323"/>
      <c r="DO110" s="323"/>
      <c r="DP110" s="323"/>
      <c r="DQ110" s="323"/>
      <c r="DR110" s="323"/>
      <c r="DS110" s="323"/>
      <c r="DT110" s="323"/>
      <c r="DU110" s="323"/>
      <c r="DV110" s="323"/>
      <c r="DW110" s="323"/>
      <c r="DX110" s="323"/>
      <c r="DY110" s="323"/>
      <c r="DZ110" s="323"/>
      <c r="EA110" s="323"/>
      <c r="EB110" s="323"/>
      <c r="EC110" s="323"/>
      <c r="ED110" s="323"/>
      <c r="EE110" s="323"/>
      <c r="EF110" s="323"/>
      <c r="EG110" s="323"/>
      <c r="EH110" s="323"/>
      <c r="EI110" s="323"/>
      <c r="EJ110" s="323"/>
      <c r="EK110" s="323"/>
      <c r="EL110" s="323"/>
      <c r="EM110" s="323"/>
      <c r="EN110" s="323"/>
      <c r="EO110" s="323"/>
      <c r="EP110" s="323"/>
      <c r="EQ110" s="323"/>
      <c r="ER110" s="323"/>
      <c r="ES110" s="323"/>
      <c r="ET110" s="323"/>
      <c r="EU110" s="323"/>
      <c r="EV110" s="323"/>
      <c r="EW110" s="323"/>
      <c r="EX110" s="323"/>
      <c r="EY110" s="323"/>
      <c r="EZ110" s="323"/>
      <c r="FA110" s="323"/>
      <c r="FB110" s="323"/>
      <c r="FC110" s="323"/>
      <c r="FD110" s="323"/>
      <c r="FE110" s="323"/>
      <c r="FF110" s="323"/>
      <c r="FG110" s="323"/>
      <c r="FH110" s="323"/>
      <c r="FI110" s="323"/>
      <c r="FJ110" s="323"/>
      <c r="FK110" s="323"/>
      <c r="FL110" s="323"/>
      <c r="FM110" s="323"/>
      <c r="FN110" s="323"/>
      <c r="FO110" s="323"/>
      <c r="FP110" s="323"/>
      <c r="FQ110" s="323"/>
      <c r="FR110" s="323"/>
      <c r="FS110" s="323"/>
      <c r="FT110" s="323"/>
      <c r="FU110" s="323"/>
      <c r="FV110" s="323"/>
      <c r="FW110" s="323"/>
      <c r="FX110" s="323"/>
      <c r="FY110" s="323"/>
      <c r="FZ110" s="323"/>
      <c r="GA110" s="323"/>
      <c r="GB110" s="323"/>
      <c r="GC110" s="323"/>
      <c r="GD110" s="323"/>
      <c r="GE110" s="323"/>
      <c r="GF110" s="323"/>
      <c r="GG110" s="323"/>
      <c r="GH110" s="323"/>
      <c r="GI110" s="323"/>
      <c r="GJ110" s="323"/>
      <c r="GK110" s="323"/>
      <c r="GL110" s="323"/>
      <c r="GM110" s="323"/>
      <c r="GN110" s="323"/>
      <c r="GO110" s="323"/>
      <c r="GP110" s="323"/>
      <c r="GQ110" s="323"/>
      <c r="GR110" s="323"/>
      <c r="GS110" s="323"/>
      <c r="GT110" s="323"/>
      <c r="GU110" s="323"/>
      <c r="GV110" s="323"/>
      <c r="GW110" s="323"/>
      <c r="GX110" s="323"/>
      <c r="GY110" s="323"/>
      <c r="GZ110" s="323"/>
      <c r="HA110" s="323"/>
      <c r="HB110" s="323"/>
      <c r="HC110" s="323"/>
      <c r="HD110" s="323"/>
      <c r="HE110" s="323"/>
      <c r="HF110" s="323"/>
      <c r="HG110" s="323"/>
      <c r="HH110" s="323"/>
      <c r="HI110" s="323"/>
      <c r="HJ110" s="323"/>
      <c r="HK110" s="323"/>
      <c r="HL110" s="323"/>
      <c r="HM110" s="323"/>
      <c r="HN110" s="323"/>
      <c r="HO110" s="323"/>
      <c r="HP110" s="323"/>
      <c r="HQ110" s="323"/>
      <c r="HR110" s="323"/>
      <c r="HS110" s="323"/>
      <c r="HT110" s="323"/>
      <c r="HU110" s="323"/>
      <c r="HV110" s="323"/>
      <c r="HW110" s="323"/>
      <c r="HX110" s="323"/>
      <c r="HY110" s="323"/>
      <c r="HZ110" s="323"/>
      <c r="IA110" s="323"/>
      <c r="IB110" s="323"/>
      <c r="IC110" s="323"/>
      <c r="ID110" s="323"/>
      <c r="IE110" s="323"/>
      <c r="IF110" s="323"/>
      <c r="IG110" s="323"/>
      <c r="IH110" s="323"/>
      <c r="II110" s="323"/>
      <c r="IJ110" s="323"/>
      <c r="IK110" s="323"/>
      <c r="IL110" s="323"/>
      <c r="IM110" s="323"/>
      <c r="IN110" s="323"/>
      <c r="IO110" s="323"/>
      <c r="IP110" s="323"/>
      <c r="IQ110" s="323"/>
      <c r="IR110" s="323"/>
      <c r="IS110" s="323"/>
      <c r="IT110" s="323"/>
      <c r="IU110" s="323"/>
      <c r="IV110" s="323"/>
    </row>
    <row r="111" spans="1:256" x14ac:dyDescent="0.25">
      <c r="A111" s="323"/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  <c r="AN111" s="323"/>
      <c r="AO111" s="323"/>
      <c r="AP111" s="323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23"/>
      <c r="BC111" s="323"/>
      <c r="BD111" s="323"/>
      <c r="BE111" s="323"/>
      <c r="BF111" s="323"/>
      <c r="BG111" s="323"/>
      <c r="BH111" s="323"/>
      <c r="BI111" s="323"/>
      <c r="BJ111" s="323"/>
      <c r="BK111" s="323"/>
      <c r="BL111" s="323"/>
      <c r="BM111" s="323"/>
      <c r="BN111" s="323"/>
      <c r="BO111" s="323"/>
      <c r="BP111" s="323"/>
      <c r="BQ111" s="323"/>
      <c r="BR111" s="323"/>
      <c r="BS111" s="323"/>
      <c r="BT111" s="323"/>
      <c r="BU111" s="323"/>
      <c r="BV111" s="323"/>
      <c r="BW111" s="323"/>
      <c r="BX111" s="323"/>
      <c r="BY111" s="323"/>
      <c r="BZ111" s="323"/>
      <c r="CA111" s="323"/>
      <c r="CB111" s="323"/>
      <c r="CC111" s="323"/>
      <c r="CD111" s="323"/>
      <c r="CE111" s="323"/>
      <c r="CF111" s="323"/>
      <c r="CG111" s="323"/>
      <c r="CH111" s="323"/>
      <c r="CI111" s="323"/>
      <c r="CJ111" s="323"/>
      <c r="CK111" s="323"/>
      <c r="CL111" s="323"/>
      <c r="CM111" s="323"/>
      <c r="CN111" s="323"/>
      <c r="CO111" s="323"/>
      <c r="CP111" s="323"/>
      <c r="CQ111" s="323"/>
      <c r="CR111" s="323"/>
      <c r="CS111" s="323"/>
      <c r="CT111" s="323"/>
      <c r="CU111" s="323"/>
      <c r="CV111" s="323"/>
      <c r="CW111" s="323"/>
      <c r="CX111" s="323"/>
      <c r="CY111" s="323"/>
      <c r="CZ111" s="323"/>
      <c r="DA111" s="323"/>
      <c r="DB111" s="323"/>
      <c r="DC111" s="323"/>
      <c r="DD111" s="323"/>
      <c r="DE111" s="323"/>
      <c r="DF111" s="323"/>
      <c r="DG111" s="323"/>
      <c r="DH111" s="323"/>
      <c r="DI111" s="323"/>
      <c r="DJ111" s="323"/>
      <c r="DK111" s="323"/>
      <c r="DL111" s="323"/>
      <c r="DM111" s="323"/>
      <c r="DN111" s="323"/>
      <c r="DO111" s="323"/>
      <c r="DP111" s="323"/>
      <c r="DQ111" s="323"/>
      <c r="DR111" s="323"/>
      <c r="DS111" s="323"/>
      <c r="DT111" s="323"/>
      <c r="DU111" s="323"/>
      <c r="DV111" s="323"/>
      <c r="DW111" s="323"/>
      <c r="DX111" s="323"/>
      <c r="DY111" s="323"/>
      <c r="DZ111" s="323"/>
      <c r="EA111" s="323"/>
      <c r="EB111" s="323"/>
      <c r="EC111" s="323"/>
      <c r="ED111" s="323"/>
      <c r="EE111" s="323"/>
      <c r="EF111" s="323"/>
      <c r="EG111" s="323"/>
      <c r="EH111" s="323"/>
      <c r="EI111" s="323"/>
      <c r="EJ111" s="323"/>
      <c r="EK111" s="323"/>
      <c r="EL111" s="323"/>
      <c r="EM111" s="323"/>
      <c r="EN111" s="323"/>
      <c r="EO111" s="323"/>
      <c r="EP111" s="323"/>
      <c r="EQ111" s="323"/>
      <c r="ER111" s="323"/>
      <c r="ES111" s="323"/>
      <c r="ET111" s="323"/>
      <c r="EU111" s="323"/>
      <c r="EV111" s="323"/>
      <c r="EW111" s="323"/>
      <c r="EX111" s="323"/>
      <c r="EY111" s="323"/>
      <c r="EZ111" s="323"/>
      <c r="FA111" s="323"/>
      <c r="FB111" s="323"/>
      <c r="FC111" s="323"/>
      <c r="FD111" s="323"/>
      <c r="FE111" s="323"/>
      <c r="FF111" s="323"/>
      <c r="FG111" s="323"/>
      <c r="FH111" s="323"/>
      <c r="FI111" s="323"/>
      <c r="FJ111" s="323"/>
      <c r="FK111" s="323"/>
      <c r="FL111" s="323"/>
      <c r="FM111" s="323"/>
      <c r="FN111" s="323"/>
      <c r="FO111" s="323"/>
      <c r="FP111" s="323"/>
      <c r="FQ111" s="323"/>
      <c r="FR111" s="323"/>
      <c r="FS111" s="323"/>
      <c r="FT111" s="323"/>
      <c r="FU111" s="323"/>
      <c r="FV111" s="323"/>
      <c r="FW111" s="323"/>
      <c r="FX111" s="323"/>
      <c r="FY111" s="323"/>
      <c r="FZ111" s="323"/>
      <c r="GA111" s="323"/>
      <c r="GB111" s="323"/>
      <c r="GC111" s="323"/>
      <c r="GD111" s="323"/>
      <c r="GE111" s="323"/>
      <c r="GF111" s="323"/>
      <c r="GG111" s="323"/>
      <c r="GH111" s="323"/>
      <c r="GI111" s="323"/>
      <c r="GJ111" s="323"/>
      <c r="GK111" s="323"/>
      <c r="GL111" s="323"/>
      <c r="GM111" s="323"/>
      <c r="GN111" s="323"/>
      <c r="GO111" s="323"/>
      <c r="GP111" s="323"/>
      <c r="GQ111" s="323"/>
      <c r="GR111" s="323"/>
      <c r="GS111" s="323"/>
      <c r="GT111" s="323"/>
      <c r="GU111" s="323"/>
      <c r="GV111" s="323"/>
      <c r="GW111" s="323"/>
      <c r="GX111" s="323"/>
      <c r="GY111" s="323"/>
      <c r="GZ111" s="323"/>
      <c r="HA111" s="323"/>
      <c r="HB111" s="323"/>
      <c r="HC111" s="323"/>
      <c r="HD111" s="323"/>
      <c r="HE111" s="323"/>
      <c r="HF111" s="323"/>
      <c r="HG111" s="323"/>
      <c r="HH111" s="323"/>
      <c r="HI111" s="323"/>
      <c r="HJ111" s="323"/>
      <c r="HK111" s="323"/>
      <c r="HL111" s="323"/>
      <c r="HM111" s="323"/>
      <c r="HN111" s="323"/>
      <c r="HO111" s="323"/>
      <c r="HP111" s="323"/>
      <c r="HQ111" s="323"/>
      <c r="HR111" s="323"/>
      <c r="HS111" s="323"/>
      <c r="HT111" s="323"/>
      <c r="HU111" s="323"/>
      <c r="HV111" s="323"/>
      <c r="HW111" s="323"/>
      <c r="HX111" s="323"/>
      <c r="HY111" s="323"/>
      <c r="HZ111" s="323"/>
      <c r="IA111" s="323"/>
      <c r="IB111" s="323"/>
      <c r="IC111" s="323"/>
      <c r="ID111" s="323"/>
      <c r="IE111" s="323"/>
      <c r="IF111" s="323"/>
      <c r="IG111" s="323"/>
      <c r="IH111" s="323"/>
      <c r="II111" s="323"/>
      <c r="IJ111" s="323"/>
      <c r="IK111" s="323"/>
      <c r="IL111" s="323"/>
      <c r="IM111" s="323"/>
      <c r="IN111" s="323"/>
      <c r="IO111" s="323"/>
      <c r="IP111" s="323"/>
      <c r="IQ111" s="323"/>
      <c r="IR111" s="323"/>
      <c r="IS111" s="323"/>
      <c r="IT111" s="323"/>
      <c r="IU111" s="323"/>
      <c r="IV111" s="323"/>
    </row>
    <row r="112" spans="1:256" x14ac:dyDescent="0.25">
      <c r="A112" s="323"/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  <c r="AN112" s="323"/>
      <c r="AO112" s="323"/>
      <c r="AP112" s="323"/>
      <c r="AQ112" s="323"/>
      <c r="AR112" s="323"/>
      <c r="AS112" s="323"/>
      <c r="AT112" s="323"/>
      <c r="AU112" s="323"/>
      <c r="AV112" s="323"/>
      <c r="AW112" s="323"/>
      <c r="AX112" s="323"/>
      <c r="AY112" s="323"/>
      <c r="AZ112" s="323"/>
      <c r="BA112" s="323"/>
      <c r="BB112" s="323"/>
      <c r="BC112" s="323"/>
      <c r="BD112" s="323"/>
      <c r="BE112" s="323"/>
      <c r="BF112" s="323"/>
      <c r="BG112" s="323"/>
      <c r="BH112" s="323"/>
      <c r="BI112" s="323"/>
      <c r="BJ112" s="323"/>
      <c r="BK112" s="323"/>
      <c r="BL112" s="323"/>
      <c r="BM112" s="323"/>
      <c r="BN112" s="323"/>
      <c r="BO112" s="323"/>
      <c r="BP112" s="323"/>
      <c r="BQ112" s="323"/>
      <c r="BR112" s="323"/>
      <c r="BS112" s="323"/>
      <c r="BT112" s="323"/>
      <c r="BU112" s="323"/>
      <c r="BV112" s="323"/>
      <c r="BW112" s="323"/>
      <c r="BX112" s="323"/>
      <c r="BY112" s="323"/>
      <c r="BZ112" s="323"/>
      <c r="CA112" s="323"/>
      <c r="CB112" s="323"/>
      <c r="CC112" s="323"/>
      <c r="CD112" s="323"/>
      <c r="CE112" s="323"/>
      <c r="CF112" s="323"/>
      <c r="CG112" s="323"/>
      <c r="CH112" s="323"/>
      <c r="CI112" s="323"/>
      <c r="CJ112" s="323"/>
      <c r="CK112" s="323"/>
      <c r="CL112" s="323"/>
      <c r="CM112" s="323"/>
      <c r="CN112" s="323"/>
      <c r="CO112" s="323"/>
      <c r="CP112" s="323"/>
      <c r="CQ112" s="323"/>
      <c r="CR112" s="323"/>
      <c r="CS112" s="323"/>
      <c r="CT112" s="323"/>
      <c r="CU112" s="323"/>
      <c r="CV112" s="323"/>
      <c r="CW112" s="323"/>
      <c r="CX112" s="323"/>
      <c r="CY112" s="323"/>
      <c r="CZ112" s="323"/>
      <c r="DA112" s="323"/>
      <c r="DB112" s="323"/>
      <c r="DC112" s="323"/>
      <c r="DD112" s="323"/>
      <c r="DE112" s="323"/>
      <c r="DF112" s="323"/>
      <c r="DG112" s="323"/>
      <c r="DH112" s="323"/>
      <c r="DI112" s="323"/>
      <c r="DJ112" s="323"/>
      <c r="DK112" s="323"/>
      <c r="DL112" s="323"/>
      <c r="DM112" s="323"/>
      <c r="DN112" s="323"/>
      <c r="DO112" s="323"/>
      <c r="DP112" s="323"/>
      <c r="DQ112" s="323"/>
      <c r="DR112" s="323"/>
      <c r="DS112" s="323"/>
      <c r="DT112" s="323"/>
      <c r="DU112" s="323"/>
      <c r="DV112" s="323"/>
      <c r="DW112" s="323"/>
      <c r="DX112" s="323"/>
      <c r="DY112" s="323"/>
      <c r="DZ112" s="323"/>
      <c r="EA112" s="323"/>
      <c r="EB112" s="323"/>
      <c r="EC112" s="323"/>
      <c r="ED112" s="323"/>
      <c r="EE112" s="323"/>
      <c r="EF112" s="323"/>
      <c r="EG112" s="323"/>
      <c r="EH112" s="323"/>
      <c r="EI112" s="323"/>
      <c r="EJ112" s="323"/>
      <c r="EK112" s="323"/>
      <c r="EL112" s="323"/>
      <c r="EM112" s="323"/>
      <c r="EN112" s="323"/>
      <c r="EO112" s="323"/>
      <c r="EP112" s="323"/>
      <c r="EQ112" s="323"/>
      <c r="ER112" s="323"/>
      <c r="ES112" s="323"/>
      <c r="ET112" s="323"/>
      <c r="EU112" s="323"/>
      <c r="EV112" s="323"/>
      <c r="EW112" s="323"/>
      <c r="EX112" s="323"/>
      <c r="EY112" s="323"/>
      <c r="EZ112" s="323"/>
      <c r="FA112" s="323"/>
      <c r="FB112" s="323"/>
      <c r="FC112" s="323"/>
      <c r="FD112" s="323"/>
      <c r="FE112" s="323"/>
      <c r="FF112" s="323"/>
      <c r="FG112" s="323"/>
      <c r="FH112" s="323"/>
      <c r="FI112" s="323"/>
      <c r="FJ112" s="323"/>
      <c r="FK112" s="323"/>
      <c r="FL112" s="323"/>
      <c r="FM112" s="323"/>
      <c r="FN112" s="323"/>
      <c r="FO112" s="323"/>
      <c r="FP112" s="323"/>
      <c r="FQ112" s="323"/>
      <c r="FR112" s="323"/>
      <c r="FS112" s="323"/>
      <c r="FT112" s="323"/>
      <c r="FU112" s="323"/>
      <c r="FV112" s="323"/>
      <c r="FW112" s="323"/>
      <c r="FX112" s="323"/>
      <c r="FY112" s="323"/>
      <c r="FZ112" s="323"/>
      <c r="GA112" s="323"/>
      <c r="GB112" s="323"/>
      <c r="GC112" s="323"/>
      <c r="GD112" s="323"/>
      <c r="GE112" s="323"/>
      <c r="GF112" s="323"/>
      <c r="GG112" s="323"/>
      <c r="GH112" s="323"/>
      <c r="GI112" s="323"/>
      <c r="GJ112" s="323"/>
      <c r="GK112" s="323"/>
      <c r="GL112" s="323"/>
      <c r="GM112" s="323"/>
      <c r="GN112" s="323"/>
      <c r="GO112" s="323"/>
      <c r="GP112" s="323"/>
      <c r="GQ112" s="323"/>
      <c r="GR112" s="323"/>
      <c r="GS112" s="323"/>
      <c r="GT112" s="323"/>
      <c r="GU112" s="323"/>
      <c r="GV112" s="323"/>
      <c r="GW112" s="323"/>
      <c r="GX112" s="323"/>
      <c r="GY112" s="323"/>
      <c r="GZ112" s="323"/>
      <c r="HA112" s="323"/>
      <c r="HB112" s="323"/>
      <c r="HC112" s="323"/>
      <c r="HD112" s="323"/>
      <c r="HE112" s="323"/>
      <c r="HF112" s="323"/>
      <c r="HG112" s="323"/>
      <c r="HH112" s="323"/>
      <c r="HI112" s="323"/>
      <c r="HJ112" s="323"/>
      <c r="HK112" s="323"/>
      <c r="HL112" s="323"/>
      <c r="HM112" s="323"/>
      <c r="HN112" s="323"/>
      <c r="HO112" s="323"/>
      <c r="HP112" s="323"/>
      <c r="HQ112" s="323"/>
      <c r="HR112" s="323"/>
      <c r="HS112" s="323"/>
      <c r="HT112" s="323"/>
      <c r="HU112" s="323"/>
      <c r="HV112" s="323"/>
      <c r="HW112" s="323"/>
      <c r="HX112" s="323"/>
      <c r="HY112" s="323"/>
      <c r="HZ112" s="323"/>
      <c r="IA112" s="323"/>
      <c r="IB112" s="323"/>
      <c r="IC112" s="323"/>
      <c r="ID112" s="323"/>
      <c r="IE112" s="323"/>
      <c r="IF112" s="323"/>
      <c r="IG112" s="323"/>
      <c r="IH112" s="323"/>
      <c r="II112" s="323"/>
      <c r="IJ112" s="323"/>
      <c r="IK112" s="323"/>
      <c r="IL112" s="323"/>
      <c r="IM112" s="323"/>
      <c r="IN112" s="323"/>
      <c r="IO112" s="323"/>
      <c r="IP112" s="323"/>
      <c r="IQ112" s="323"/>
      <c r="IR112" s="323"/>
      <c r="IS112" s="323"/>
      <c r="IT112" s="323"/>
      <c r="IU112" s="323"/>
      <c r="IV112" s="323"/>
    </row>
    <row r="113" spans="1:256" x14ac:dyDescent="0.25">
      <c r="A113" s="323"/>
      <c r="B113" s="323"/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  <c r="AN113" s="323"/>
      <c r="AO113" s="323"/>
      <c r="AP113" s="323"/>
      <c r="AQ113" s="323"/>
      <c r="AR113" s="323"/>
      <c r="AS113" s="323"/>
      <c r="AT113" s="323"/>
      <c r="AU113" s="323"/>
      <c r="AV113" s="323"/>
      <c r="AW113" s="323"/>
      <c r="AX113" s="323"/>
      <c r="AY113" s="323"/>
      <c r="AZ113" s="323"/>
      <c r="BA113" s="323"/>
      <c r="BB113" s="323"/>
      <c r="BC113" s="323"/>
      <c r="BD113" s="323"/>
      <c r="BE113" s="323"/>
      <c r="BF113" s="323"/>
      <c r="BG113" s="323"/>
      <c r="BH113" s="323"/>
      <c r="BI113" s="323"/>
      <c r="BJ113" s="323"/>
      <c r="BK113" s="323"/>
      <c r="BL113" s="323"/>
      <c r="BM113" s="323"/>
      <c r="BN113" s="323"/>
      <c r="BO113" s="323"/>
      <c r="BP113" s="323"/>
      <c r="BQ113" s="323"/>
      <c r="BR113" s="323"/>
      <c r="BS113" s="323"/>
      <c r="BT113" s="323"/>
      <c r="BU113" s="323"/>
      <c r="BV113" s="323"/>
      <c r="BW113" s="323"/>
      <c r="BX113" s="323"/>
      <c r="BY113" s="323"/>
      <c r="BZ113" s="323"/>
      <c r="CA113" s="323"/>
      <c r="CB113" s="323"/>
      <c r="CC113" s="323"/>
      <c r="CD113" s="323"/>
      <c r="CE113" s="323"/>
      <c r="CF113" s="323"/>
      <c r="CG113" s="323"/>
      <c r="CH113" s="323"/>
      <c r="CI113" s="323"/>
      <c r="CJ113" s="323"/>
      <c r="CK113" s="323"/>
      <c r="CL113" s="323"/>
      <c r="CM113" s="323"/>
      <c r="CN113" s="323"/>
      <c r="CO113" s="323"/>
      <c r="CP113" s="323"/>
      <c r="CQ113" s="323"/>
      <c r="CR113" s="323"/>
      <c r="CS113" s="323"/>
      <c r="CT113" s="323"/>
      <c r="CU113" s="323"/>
      <c r="CV113" s="323"/>
      <c r="CW113" s="323"/>
      <c r="CX113" s="323"/>
      <c r="CY113" s="323"/>
      <c r="CZ113" s="323"/>
      <c r="DA113" s="323"/>
      <c r="DB113" s="323"/>
      <c r="DC113" s="323"/>
      <c r="DD113" s="323"/>
      <c r="DE113" s="323"/>
      <c r="DF113" s="323"/>
      <c r="DG113" s="323"/>
      <c r="DH113" s="323"/>
      <c r="DI113" s="323"/>
      <c r="DJ113" s="323"/>
      <c r="DK113" s="323"/>
      <c r="DL113" s="323"/>
      <c r="DM113" s="323"/>
      <c r="DN113" s="323"/>
      <c r="DO113" s="323"/>
      <c r="DP113" s="323"/>
      <c r="DQ113" s="323"/>
      <c r="DR113" s="323"/>
      <c r="DS113" s="323"/>
      <c r="DT113" s="323"/>
      <c r="DU113" s="323"/>
      <c r="DV113" s="323"/>
      <c r="DW113" s="323"/>
      <c r="DX113" s="323"/>
      <c r="DY113" s="323"/>
      <c r="DZ113" s="323"/>
      <c r="EA113" s="323"/>
      <c r="EB113" s="323"/>
      <c r="EC113" s="323"/>
      <c r="ED113" s="323"/>
      <c r="EE113" s="323"/>
      <c r="EF113" s="323"/>
      <c r="EG113" s="323"/>
      <c r="EH113" s="323"/>
      <c r="EI113" s="323"/>
      <c r="EJ113" s="323"/>
      <c r="EK113" s="323"/>
      <c r="EL113" s="323"/>
      <c r="EM113" s="323"/>
      <c r="EN113" s="323"/>
      <c r="EO113" s="323"/>
      <c r="EP113" s="323"/>
      <c r="EQ113" s="323"/>
      <c r="ER113" s="323"/>
      <c r="ES113" s="323"/>
      <c r="ET113" s="323"/>
      <c r="EU113" s="323"/>
      <c r="EV113" s="323"/>
      <c r="EW113" s="323"/>
      <c r="EX113" s="323"/>
      <c r="EY113" s="323"/>
      <c r="EZ113" s="323"/>
      <c r="FA113" s="323"/>
      <c r="FB113" s="323"/>
      <c r="FC113" s="323"/>
      <c r="FD113" s="323"/>
      <c r="FE113" s="323"/>
      <c r="FF113" s="323"/>
      <c r="FG113" s="323"/>
      <c r="FH113" s="323"/>
      <c r="FI113" s="323"/>
      <c r="FJ113" s="323"/>
      <c r="FK113" s="323"/>
      <c r="FL113" s="323"/>
      <c r="FM113" s="323"/>
      <c r="FN113" s="323"/>
      <c r="FO113" s="323"/>
      <c r="FP113" s="323"/>
      <c r="FQ113" s="323"/>
      <c r="FR113" s="323"/>
      <c r="FS113" s="323"/>
      <c r="FT113" s="323"/>
      <c r="FU113" s="323"/>
      <c r="FV113" s="323"/>
      <c r="FW113" s="323"/>
      <c r="FX113" s="323"/>
      <c r="FY113" s="323"/>
      <c r="FZ113" s="323"/>
      <c r="GA113" s="323"/>
      <c r="GB113" s="323"/>
      <c r="GC113" s="323"/>
      <c r="GD113" s="323"/>
      <c r="GE113" s="323"/>
      <c r="GF113" s="323"/>
      <c r="GG113" s="323"/>
      <c r="GH113" s="323"/>
      <c r="GI113" s="323"/>
      <c r="GJ113" s="323"/>
      <c r="GK113" s="323"/>
      <c r="GL113" s="323"/>
      <c r="GM113" s="323"/>
      <c r="GN113" s="323"/>
      <c r="GO113" s="323"/>
      <c r="GP113" s="323"/>
      <c r="GQ113" s="323"/>
      <c r="GR113" s="323"/>
      <c r="GS113" s="323"/>
      <c r="GT113" s="323"/>
      <c r="GU113" s="323"/>
      <c r="GV113" s="323"/>
      <c r="GW113" s="323"/>
      <c r="GX113" s="323"/>
      <c r="GY113" s="323"/>
      <c r="GZ113" s="323"/>
      <c r="HA113" s="323"/>
      <c r="HB113" s="323"/>
      <c r="HC113" s="323"/>
      <c r="HD113" s="323"/>
      <c r="HE113" s="323"/>
      <c r="HF113" s="323"/>
      <c r="HG113" s="323"/>
      <c r="HH113" s="323"/>
      <c r="HI113" s="323"/>
      <c r="HJ113" s="323"/>
      <c r="HK113" s="323"/>
      <c r="HL113" s="323"/>
      <c r="HM113" s="323"/>
      <c r="HN113" s="323"/>
      <c r="HO113" s="323"/>
      <c r="HP113" s="323"/>
      <c r="HQ113" s="323"/>
      <c r="HR113" s="323"/>
      <c r="HS113" s="323"/>
      <c r="HT113" s="323"/>
      <c r="HU113" s="323"/>
      <c r="HV113" s="323"/>
      <c r="HW113" s="323"/>
      <c r="HX113" s="323"/>
      <c r="HY113" s="323"/>
      <c r="HZ113" s="323"/>
      <c r="IA113" s="323"/>
      <c r="IB113" s="323"/>
      <c r="IC113" s="323"/>
      <c r="ID113" s="323"/>
      <c r="IE113" s="323"/>
      <c r="IF113" s="323"/>
      <c r="IG113" s="323"/>
      <c r="IH113" s="323"/>
      <c r="II113" s="323"/>
      <c r="IJ113" s="323"/>
      <c r="IK113" s="323"/>
      <c r="IL113" s="323"/>
      <c r="IM113" s="323"/>
      <c r="IN113" s="323"/>
      <c r="IO113" s="323"/>
      <c r="IP113" s="323"/>
      <c r="IQ113" s="323"/>
      <c r="IR113" s="323"/>
      <c r="IS113" s="323"/>
      <c r="IT113" s="323"/>
      <c r="IU113" s="323"/>
      <c r="IV113" s="323"/>
    </row>
    <row r="115" spans="1:256" ht="12.75" customHeight="1" x14ac:dyDescent="0.25">
      <c r="A115" s="323"/>
      <c r="B115" s="323"/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  <c r="AN115" s="323"/>
      <c r="AO115" s="323"/>
      <c r="AP115" s="323"/>
      <c r="AQ115" s="323"/>
      <c r="AR115" s="323"/>
      <c r="AS115" s="323"/>
      <c r="AT115" s="323"/>
      <c r="AU115" s="323"/>
      <c r="AV115" s="323"/>
      <c r="AW115" s="323"/>
      <c r="AX115" s="323"/>
      <c r="AY115" s="323"/>
      <c r="AZ115" s="323"/>
      <c r="BA115" s="323"/>
      <c r="BB115" s="323"/>
      <c r="BC115" s="323"/>
      <c r="BD115" s="323"/>
      <c r="BE115" s="323"/>
      <c r="BF115" s="323"/>
      <c r="BG115" s="323"/>
      <c r="BH115" s="323"/>
      <c r="BI115" s="323"/>
      <c r="BJ115" s="323"/>
      <c r="BK115" s="323"/>
      <c r="BL115" s="323"/>
      <c r="BM115" s="323"/>
      <c r="BN115" s="323"/>
      <c r="BO115" s="323"/>
      <c r="BP115" s="323"/>
      <c r="BQ115" s="323"/>
      <c r="BR115" s="323"/>
      <c r="BS115" s="323"/>
      <c r="BT115" s="323"/>
      <c r="BU115" s="323"/>
      <c r="BV115" s="323"/>
      <c r="BW115" s="323"/>
      <c r="BX115" s="323"/>
      <c r="BY115" s="323"/>
      <c r="BZ115" s="323"/>
      <c r="CA115" s="323"/>
      <c r="CB115" s="323"/>
      <c r="CC115" s="323"/>
      <c r="CD115" s="323"/>
      <c r="CE115" s="323"/>
      <c r="CF115" s="323"/>
      <c r="CG115" s="323"/>
      <c r="CH115" s="323"/>
      <c r="CI115" s="323"/>
      <c r="CJ115" s="323"/>
      <c r="CK115" s="323"/>
      <c r="CL115" s="323"/>
      <c r="CM115" s="323"/>
      <c r="CN115" s="323"/>
      <c r="CO115" s="323"/>
      <c r="CP115" s="323"/>
      <c r="CQ115" s="323"/>
      <c r="CR115" s="323"/>
      <c r="CS115" s="323"/>
      <c r="CT115" s="323"/>
      <c r="CU115" s="323"/>
      <c r="CV115" s="323"/>
      <c r="CW115" s="323"/>
      <c r="CX115" s="323"/>
      <c r="CY115" s="323"/>
      <c r="CZ115" s="323"/>
      <c r="DA115" s="323"/>
      <c r="DB115" s="323"/>
      <c r="DC115" s="323"/>
      <c r="DD115" s="323"/>
      <c r="DE115" s="323"/>
      <c r="DF115" s="323"/>
      <c r="DG115" s="323"/>
      <c r="DH115" s="323"/>
      <c r="DI115" s="323"/>
      <c r="DJ115" s="323"/>
      <c r="DK115" s="323"/>
      <c r="DL115" s="323"/>
      <c r="DM115" s="323"/>
      <c r="DN115" s="323"/>
      <c r="DO115" s="323"/>
      <c r="DP115" s="323"/>
      <c r="DQ115" s="323"/>
      <c r="DR115" s="323"/>
      <c r="DS115" s="323"/>
      <c r="DT115" s="323"/>
      <c r="DU115" s="323"/>
      <c r="DV115" s="323"/>
      <c r="DW115" s="323"/>
      <c r="DX115" s="323"/>
      <c r="DY115" s="323"/>
      <c r="DZ115" s="323"/>
      <c r="EA115" s="323"/>
      <c r="EB115" s="323"/>
      <c r="EC115" s="323"/>
      <c r="ED115" s="323"/>
      <c r="EE115" s="323"/>
      <c r="EF115" s="323"/>
      <c r="EG115" s="323"/>
      <c r="EH115" s="323"/>
      <c r="EI115" s="323"/>
      <c r="EJ115" s="323"/>
      <c r="EK115" s="323"/>
      <c r="EL115" s="323"/>
      <c r="EM115" s="323"/>
      <c r="EN115" s="323"/>
      <c r="EO115" s="323"/>
      <c r="EP115" s="323"/>
      <c r="EQ115" s="323"/>
      <c r="ER115" s="323"/>
      <c r="ES115" s="323"/>
      <c r="ET115" s="323"/>
      <c r="EU115" s="323"/>
      <c r="EV115" s="323"/>
      <c r="EW115" s="323"/>
      <c r="EX115" s="323"/>
      <c r="EY115" s="323"/>
      <c r="EZ115" s="323"/>
      <c r="FA115" s="323"/>
      <c r="FB115" s="323"/>
      <c r="FC115" s="323"/>
      <c r="FD115" s="323"/>
      <c r="FE115" s="323"/>
      <c r="FF115" s="323"/>
      <c r="FG115" s="323"/>
      <c r="FH115" s="323"/>
      <c r="FI115" s="323"/>
      <c r="FJ115" s="323"/>
      <c r="FK115" s="323"/>
      <c r="FL115" s="323"/>
      <c r="FM115" s="323"/>
      <c r="FN115" s="323"/>
      <c r="FO115" s="323"/>
      <c r="FP115" s="323"/>
      <c r="FQ115" s="323"/>
      <c r="FR115" s="323"/>
      <c r="FS115" s="323"/>
      <c r="FT115" s="323"/>
      <c r="FU115" s="323"/>
      <c r="FV115" s="323"/>
      <c r="FW115" s="323"/>
      <c r="FX115" s="323"/>
      <c r="FY115" s="323"/>
      <c r="FZ115" s="323"/>
      <c r="GA115" s="323"/>
      <c r="GB115" s="323"/>
      <c r="GC115" s="323"/>
      <c r="GD115" s="323"/>
      <c r="GE115" s="323"/>
      <c r="GF115" s="323"/>
      <c r="GG115" s="323"/>
      <c r="GH115" s="323"/>
      <c r="GI115" s="323"/>
      <c r="GJ115" s="323"/>
      <c r="GK115" s="323"/>
      <c r="GL115" s="323"/>
      <c r="GM115" s="323"/>
      <c r="GN115" s="323"/>
      <c r="GO115" s="323"/>
      <c r="GP115" s="323"/>
      <c r="GQ115" s="323"/>
      <c r="GR115" s="323"/>
      <c r="GS115" s="323"/>
      <c r="GT115" s="323"/>
      <c r="GU115" s="323"/>
      <c r="GV115" s="323"/>
      <c r="GW115" s="323"/>
      <c r="GX115" s="323"/>
      <c r="GY115" s="323"/>
      <c r="GZ115" s="323"/>
      <c r="HA115" s="323"/>
      <c r="HB115" s="323"/>
      <c r="HC115" s="323"/>
      <c r="HD115" s="323"/>
      <c r="HE115" s="323"/>
      <c r="HF115" s="323"/>
      <c r="HG115" s="323"/>
      <c r="HH115" s="323"/>
      <c r="HI115" s="323"/>
      <c r="HJ115" s="323"/>
      <c r="HK115" s="323"/>
      <c r="HL115" s="323"/>
      <c r="HM115" s="323"/>
      <c r="HN115" s="323"/>
      <c r="HO115" s="323"/>
      <c r="HP115" s="323"/>
      <c r="HQ115" s="323"/>
      <c r="HR115" s="323"/>
      <c r="HS115" s="323"/>
      <c r="HT115" s="323"/>
      <c r="HU115" s="323"/>
      <c r="HV115" s="323"/>
      <c r="HW115" s="323"/>
      <c r="HX115" s="323"/>
      <c r="HY115" s="323"/>
      <c r="HZ115" s="323"/>
      <c r="IA115" s="323"/>
      <c r="IB115" s="323"/>
      <c r="IC115" s="323"/>
      <c r="ID115" s="323"/>
      <c r="IE115" s="323"/>
      <c r="IF115" s="323"/>
      <c r="IG115" s="323"/>
      <c r="IH115" s="323"/>
      <c r="II115" s="323"/>
      <c r="IJ115" s="323"/>
      <c r="IK115" s="323"/>
      <c r="IL115" s="323"/>
      <c r="IM115" s="323"/>
      <c r="IN115" s="323"/>
      <c r="IO115" s="323"/>
      <c r="IP115" s="323"/>
      <c r="IQ115" s="323"/>
      <c r="IR115" s="323"/>
      <c r="IS115" s="323"/>
      <c r="IT115" s="323"/>
      <c r="IU115" s="323"/>
      <c r="IV115" s="323"/>
    </row>
    <row r="116" spans="1:256" x14ac:dyDescent="0.25">
      <c r="A116" s="323"/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  <c r="AL116" s="323"/>
      <c r="AM116" s="323"/>
      <c r="AN116" s="323"/>
      <c r="AO116" s="323"/>
      <c r="AP116" s="323"/>
      <c r="AQ116" s="323"/>
      <c r="AR116" s="323"/>
      <c r="AS116" s="323"/>
      <c r="AT116" s="323"/>
      <c r="AU116" s="323"/>
      <c r="AV116" s="323"/>
      <c r="AW116" s="323"/>
      <c r="AX116" s="323"/>
      <c r="AY116" s="323"/>
      <c r="AZ116" s="323"/>
      <c r="BA116" s="323"/>
      <c r="BB116" s="323"/>
      <c r="BC116" s="323"/>
      <c r="BD116" s="323"/>
      <c r="BE116" s="323"/>
      <c r="BF116" s="323"/>
      <c r="BG116" s="323"/>
      <c r="BH116" s="323"/>
      <c r="BI116" s="323"/>
      <c r="BJ116" s="323"/>
      <c r="BK116" s="323"/>
      <c r="BL116" s="323"/>
      <c r="BM116" s="323"/>
      <c r="BN116" s="323"/>
      <c r="BO116" s="323"/>
      <c r="BP116" s="323"/>
      <c r="BQ116" s="323"/>
      <c r="BR116" s="323"/>
      <c r="BS116" s="323"/>
      <c r="BT116" s="323"/>
      <c r="BU116" s="323"/>
      <c r="BV116" s="323"/>
      <c r="BW116" s="323"/>
      <c r="BX116" s="323"/>
      <c r="BY116" s="323"/>
      <c r="BZ116" s="323"/>
      <c r="CA116" s="323"/>
      <c r="CB116" s="323"/>
      <c r="CC116" s="323"/>
      <c r="CD116" s="323"/>
      <c r="CE116" s="323"/>
      <c r="CF116" s="323"/>
      <c r="CG116" s="323"/>
      <c r="CH116" s="323"/>
      <c r="CI116" s="323"/>
      <c r="CJ116" s="323"/>
      <c r="CK116" s="323"/>
      <c r="CL116" s="323"/>
      <c r="CM116" s="323"/>
      <c r="CN116" s="323"/>
      <c r="CO116" s="323"/>
      <c r="CP116" s="323"/>
      <c r="CQ116" s="323"/>
      <c r="CR116" s="323"/>
      <c r="CS116" s="323"/>
      <c r="CT116" s="323"/>
      <c r="CU116" s="323"/>
      <c r="CV116" s="323"/>
      <c r="CW116" s="323"/>
      <c r="CX116" s="323"/>
      <c r="CY116" s="323"/>
      <c r="CZ116" s="323"/>
      <c r="DA116" s="323"/>
      <c r="DB116" s="323"/>
      <c r="DC116" s="323"/>
      <c r="DD116" s="323"/>
      <c r="DE116" s="323"/>
      <c r="DF116" s="323"/>
      <c r="DG116" s="323"/>
      <c r="DH116" s="323"/>
      <c r="DI116" s="323"/>
      <c r="DJ116" s="323"/>
      <c r="DK116" s="323"/>
      <c r="DL116" s="323"/>
      <c r="DM116" s="323"/>
      <c r="DN116" s="323"/>
      <c r="DO116" s="323"/>
      <c r="DP116" s="323"/>
      <c r="DQ116" s="323"/>
      <c r="DR116" s="323"/>
      <c r="DS116" s="323"/>
      <c r="DT116" s="323"/>
      <c r="DU116" s="323"/>
      <c r="DV116" s="323"/>
      <c r="DW116" s="323"/>
      <c r="DX116" s="323"/>
      <c r="DY116" s="323"/>
      <c r="DZ116" s="323"/>
      <c r="EA116" s="323"/>
      <c r="EB116" s="323"/>
      <c r="EC116" s="323"/>
      <c r="ED116" s="323"/>
      <c r="EE116" s="323"/>
      <c r="EF116" s="323"/>
      <c r="EG116" s="323"/>
      <c r="EH116" s="323"/>
      <c r="EI116" s="323"/>
      <c r="EJ116" s="323"/>
      <c r="EK116" s="323"/>
      <c r="EL116" s="323"/>
      <c r="EM116" s="323"/>
      <c r="EN116" s="323"/>
      <c r="EO116" s="323"/>
      <c r="EP116" s="323"/>
      <c r="EQ116" s="323"/>
      <c r="ER116" s="323"/>
      <c r="ES116" s="323"/>
      <c r="ET116" s="323"/>
      <c r="EU116" s="323"/>
      <c r="EV116" s="323"/>
      <c r="EW116" s="323"/>
      <c r="EX116" s="323"/>
      <c r="EY116" s="323"/>
      <c r="EZ116" s="323"/>
      <c r="FA116" s="323"/>
      <c r="FB116" s="323"/>
      <c r="FC116" s="323"/>
      <c r="FD116" s="323"/>
      <c r="FE116" s="323"/>
      <c r="FF116" s="323"/>
      <c r="FG116" s="323"/>
      <c r="FH116" s="323"/>
      <c r="FI116" s="323"/>
      <c r="FJ116" s="323"/>
      <c r="FK116" s="323"/>
      <c r="FL116" s="323"/>
      <c r="FM116" s="323"/>
      <c r="FN116" s="323"/>
      <c r="FO116" s="323"/>
      <c r="FP116" s="323"/>
      <c r="FQ116" s="323"/>
      <c r="FR116" s="323"/>
      <c r="FS116" s="323"/>
      <c r="FT116" s="323"/>
      <c r="FU116" s="323"/>
      <c r="FV116" s="323"/>
      <c r="FW116" s="323"/>
      <c r="FX116" s="323"/>
      <c r="FY116" s="323"/>
      <c r="FZ116" s="323"/>
      <c r="GA116" s="323"/>
      <c r="GB116" s="323"/>
      <c r="GC116" s="323"/>
      <c r="GD116" s="323"/>
      <c r="GE116" s="323"/>
      <c r="GF116" s="323"/>
      <c r="GG116" s="323"/>
      <c r="GH116" s="323"/>
      <c r="GI116" s="323"/>
      <c r="GJ116" s="323"/>
      <c r="GK116" s="323"/>
      <c r="GL116" s="323"/>
      <c r="GM116" s="323"/>
      <c r="GN116" s="323"/>
      <c r="GO116" s="323"/>
      <c r="GP116" s="323"/>
      <c r="GQ116" s="323"/>
      <c r="GR116" s="323"/>
      <c r="GS116" s="323"/>
      <c r="GT116" s="323"/>
      <c r="GU116" s="323"/>
      <c r="GV116" s="323"/>
      <c r="GW116" s="323"/>
      <c r="GX116" s="323"/>
      <c r="GY116" s="323"/>
      <c r="GZ116" s="323"/>
      <c r="HA116" s="323"/>
      <c r="HB116" s="323"/>
      <c r="HC116" s="323"/>
      <c r="HD116" s="323"/>
      <c r="HE116" s="323"/>
      <c r="HF116" s="323"/>
      <c r="HG116" s="323"/>
      <c r="HH116" s="323"/>
      <c r="HI116" s="323"/>
      <c r="HJ116" s="323"/>
      <c r="HK116" s="323"/>
      <c r="HL116" s="323"/>
      <c r="HM116" s="323"/>
      <c r="HN116" s="323"/>
      <c r="HO116" s="323"/>
      <c r="HP116" s="323"/>
      <c r="HQ116" s="323"/>
      <c r="HR116" s="323"/>
      <c r="HS116" s="323"/>
      <c r="HT116" s="323"/>
      <c r="HU116" s="323"/>
      <c r="HV116" s="323"/>
      <c r="HW116" s="323"/>
      <c r="HX116" s="323"/>
      <c r="HY116" s="323"/>
      <c r="HZ116" s="323"/>
      <c r="IA116" s="323"/>
      <c r="IB116" s="323"/>
      <c r="IC116" s="323"/>
      <c r="ID116" s="323"/>
      <c r="IE116" s="323"/>
      <c r="IF116" s="323"/>
      <c r="IG116" s="323"/>
      <c r="IH116" s="323"/>
      <c r="II116" s="323"/>
      <c r="IJ116" s="323"/>
      <c r="IK116" s="323"/>
      <c r="IL116" s="323"/>
      <c r="IM116" s="323"/>
      <c r="IN116" s="323"/>
      <c r="IO116" s="323"/>
      <c r="IP116" s="323"/>
      <c r="IQ116" s="323"/>
      <c r="IR116" s="323"/>
      <c r="IS116" s="323"/>
      <c r="IT116" s="323"/>
      <c r="IU116" s="323"/>
      <c r="IV116" s="323"/>
    </row>
    <row r="117" spans="1:256" x14ac:dyDescent="0.25">
      <c r="A117" s="323"/>
      <c r="B117" s="323"/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3"/>
      <c r="AN117" s="323"/>
      <c r="AO117" s="323"/>
      <c r="AP117" s="323"/>
      <c r="AQ117" s="323"/>
      <c r="AR117" s="323"/>
      <c r="AS117" s="323"/>
      <c r="AT117" s="323"/>
      <c r="AU117" s="323"/>
      <c r="AV117" s="323"/>
      <c r="AW117" s="323"/>
      <c r="AX117" s="323"/>
      <c r="AY117" s="323"/>
      <c r="AZ117" s="323"/>
      <c r="BA117" s="323"/>
      <c r="BB117" s="323"/>
      <c r="BC117" s="323"/>
      <c r="BD117" s="323"/>
      <c r="BE117" s="323"/>
      <c r="BF117" s="323"/>
      <c r="BG117" s="323"/>
      <c r="BH117" s="323"/>
      <c r="BI117" s="323"/>
      <c r="BJ117" s="323"/>
      <c r="BK117" s="323"/>
      <c r="BL117" s="323"/>
      <c r="BM117" s="323"/>
      <c r="BN117" s="323"/>
      <c r="BO117" s="323"/>
      <c r="BP117" s="323"/>
      <c r="BQ117" s="323"/>
      <c r="BR117" s="323"/>
      <c r="BS117" s="323"/>
      <c r="BT117" s="323"/>
      <c r="BU117" s="323"/>
      <c r="BV117" s="323"/>
      <c r="BW117" s="323"/>
      <c r="BX117" s="323"/>
      <c r="BY117" s="323"/>
      <c r="BZ117" s="323"/>
      <c r="CA117" s="323"/>
      <c r="CB117" s="323"/>
      <c r="CC117" s="323"/>
      <c r="CD117" s="323"/>
      <c r="CE117" s="323"/>
      <c r="CF117" s="323"/>
      <c r="CG117" s="323"/>
      <c r="CH117" s="323"/>
      <c r="CI117" s="323"/>
      <c r="CJ117" s="323"/>
      <c r="CK117" s="323"/>
      <c r="CL117" s="323"/>
      <c r="CM117" s="323"/>
      <c r="CN117" s="323"/>
      <c r="CO117" s="323"/>
      <c r="CP117" s="323"/>
      <c r="CQ117" s="323"/>
      <c r="CR117" s="323"/>
      <c r="CS117" s="323"/>
      <c r="CT117" s="323"/>
      <c r="CU117" s="323"/>
      <c r="CV117" s="323"/>
      <c r="CW117" s="323"/>
      <c r="CX117" s="323"/>
      <c r="CY117" s="323"/>
      <c r="CZ117" s="323"/>
      <c r="DA117" s="323"/>
      <c r="DB117" s="323"/>
      <c r="DC117" s="323"/>
      <c r="DD117" s="323"/>
      <c r="DE117" s="323"/>
      <c r="DF117" s="323"/>
      <c r="DG117" s="323"/>
      <c r="DH117" s="323"/>
      <c r="DI117" s="323"/>
      <c r="DJ117" s="323"/>
      <c r="DK117" s="323"/>
      <c r="DL117" s="323"/>
      <c r="DM117" s="323"/>
      <c r="DN117" s="323"/>
      <c r="DO117" s="323"/>
      <c r="DP117" s="323"/>
      <c r="DQ117" s="323"/>
      <c r="DR117" s="323"/>
      <c r="DS117" s="323"/>
      <c r="DT117" s="323"/>
      <c r="DU117" s="323"/>
      <c r="DV117" s="323"/>
      <c r="DW117" s="323"/>
      <c r="DX117" s="323"/>
      <c r="DY117" s="323"/>
      <c r="DZ117" s="323"/>
      <c r="EA117" s="323"/>
      <c r="EB117" s="323"/>
      <c r="EC117" s="323"/>
      <c r="ED117" s="323"/>
      <c r="EE117" s="323"/>
      <c r="EF117" s="323"/>
      <c r="EG117" s="323"/>
      <c r="EH117" s="323"/>
      <c r="EI117" s="323"/>
      <c r="EJ117" s="323"/>
      <c r="EK117" s="323"/>
      <c r="EL117" s="323"/>
      <c r="EM117" s="323"/>
      <c r="EN117" s="323"/>
      <c r="EO117" s="323"/>
      <c r="EP117" s="323"/>
      <c r="EQ117" s="323"/>
      <c r="ER117" s="323"/>
      <c r="ES117" s="323"/>
      <c r="ET117" s="323"/>
      <c r="EU117" s="323"/>
      <c r="EV117" s="323"/>
      <c r="EW117" s="323"/>
      <c r="EX117" s="323"/>
      <c r="EY117" s="323"/>
      <c r="EZ117" s="323"/>
      <c r="FA117" s="323"/>
      <c r="FB117" s="323"/>
      <c r="FC117" s="323"/>
      <c r="FD117" s="323"/>
      <c r="FE117" s="323"/>
      <c r="FF117" s="323"/>
      <c r="FG117" s="323"/>
      <c r="FH117" s="323"/>
      <c r="FI117" s="323"/>
      <c r="FJ117" s="323"/>
      <c r="FK117" s="323"/>
      <c r="FL117" s="323"/>
      <c r="FM117" s="323"/>
      <c r="FN117" s="323"/>
      <c r="FO117" s="323"/>
      <c r="FP117" s="323"/>
      <c r="FQ117" s="323"/>
      <c r="FR117" s="323"/>
      <c r="FS117" s="323"/>
      <c r="FT117" s="323"/>
      <c r="FU117" s="323"/>
      <c r="FV117" s="323"/>
      <c r="FW117" s="323"/>
      <c r="FX117" s="323"/>
      <c r="FY117" s="323"/>
      <c r="FZ117" s="323"/>
      <c r="GA117" s="323"/>
      <c r="GB117" s="323"/>
      <c r="GC117" s="323"/>
      <c r="GD117" s="323"/>
      <c r="GE117" s="323"/>
      <c r="GF117" s="323"/>
      <c r="GG117" s="323"/>
      <c r="GH117" s="323"/>
      <c r="GI117" s="323"/>
      <c r="GJ117" s="323"/>
      <c r="GK117" s="323"/>
      <c r="GL117" s="323"/>
      <c r="GM117" s="323"/>
      <c r="GN117" s="323"/>
      <c r="GO117" s="323"/>
      <c r="GP117" s="323"/>
      <c r="GQ117" s="323"/>
      <c r="GR117" s="323"/>
      <c r="GS117" s="323"/>
      <c r="GT117" s="323"/>
      <c r="GU117" s="323"/>
      <c r="GV117" s="323"/>
      <c r="GW117" s="323"/>
      <c r="GX117" s="323"/>
      <c r="GY117" s="323"/>
      <c r="GZ117" s="323"/>
      <c r="HA117" s="323"/>
      <c r="HB117" s="323"/>
      <c r="HC117" s="323"/>
      <c r="HD117" s="323"/>
      <c r="HE117" s="323"/>
      <c r="HF117" s="323"/>
      <c r="HG117" s="323"/>
      <c r="HH117" s="323"/>
      <c r="HI117" s="323"/>
      <c r="HJ117" s="323"/>
      <c r="HK117" s="323"/>
      <c r="HL117" s="323"/>
      <c r="HM117" s="323"/>
      <c r="HN117" s="323"/>
      <c r="HO117" s="323"/>
      <c r="HP117" s="323"/>
      <c r="HQ117" s="323"/>
      <c r="HR117" s="323"/>
      <c r="HS117" s="323"/>
      <c r="HT117" s="323"/>
      <c r="HU117" s="323"/>
      <c r="HV117" s="323"/>
      <c r="HW117" s="323"/>
      <c r="HX117" s="323"/>
      <c r="HY117" s="323"/>
      <c r="HZ117" s="323"/>
      <c r="IA117" s="323"/>
      <c r="IB117" s="323"/>
      <c r="IC117" s="323"/>
      <c r="ID117" s="323"/>
      <c r="IE117" s="323"/>
      <c r="IF117" s="323"/>
      <c r="IG117" s="323"/>
      <c r="IH117" s="323"/>
      <c r="II117" s="323"/>
      <c r="IJ117" s="323"/>
      <c r="IK117" s="323"/>
      <c r="IL117" s="323"/>
      <c r="IM117" s="323"/>
      <c r="IN117" s="323"/>
      <c r="IO117" s="323"/>
      <c r="IP117" s="323"/>
      <c r="IQ117" s="323"/>
      <c r="IR117" s="323"/>
      <c r="IS117" s="323"/>
      <c r="IT117" s="323"/>
      <c r="IU117" s="323"/>
      <c r="IV117" s="323"/>
    </row>
    <row r="118" spans="1:256" x14ac:dyDescent="0.25">
      <c r="A118" s="323"/>
      <c r="B118" s="323"/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  <c r="AN118" s="323"/>
      <c r="AO118" s="323"/>
      <c r="AP118" s="323"/>
      <c r="AQ118" s="323"/>
      <c r="AR118" s="323"/>
      <c r="AS118" s="323"/>
      <c r="AT118" s="323"/>
      <c r="AU118" s="323"/>
      <c r="AV118" s="323"/>
      <c r="AW118" s="323"/>
      <c r="AX118" s="323"/>
      <c r="AY118" s="323"/>
      <c r="AZ118" s="323"/>
      <c r="BA118" s="323"/>
      <c r="BB118" s="323"/>
      <c r="BC118" s="323"/>
      <c r="BD118" s="323"/>
      <c r="BE118" s="323"/>
      <c r="BF118" s="323"/>
      <c r="BG118" s="323"/>
      <c r="BH118" s="323"/>
      <c r="BI118" s="323"/>
      <c r="BJ118" s="323"/>
      <c r="BK118" s="323"/>
      <c r="BL118" s="323"/>
      <c r="BM118" s="323"/>
      <c r="BN118" s="323"/>
      <c r="BO118" s="323"/>
      <c r="BP118" s="323"/>
      <c r="BQ118" s="323"/>
      <c r="BR118" s="323"/>
      <c r="BS118" s="323"/>
      <c r="BT118" s="323"/>
      <c r="BU118" s="323"/>
      <c r="BV118" s="323"/>
      <c r="BW118" s="323"/>
      <c r="BX118" s="323"/>
      <c r="BY118" s="323"/>
      <c r="BZ118" s="323"/>
      <c r="CA118" s="323"/>
      <c r="CB118" s="323"/>
      <c r="CC118" s="323"/>
      <c r="CD118" s="323"/>
      <c r="CE118" s="323"/>
      <c r="CF118" s="323"/>
      <c r="CG118" s="323"/>
      <c r="CH118" s="323"/>
      <c r="CI118" s="323"/>
      <c r="CJ118" s="323"/>
      <c r="CK118" s="323"/>
      <c r="CL118" s="323"/>
      <c r="CM118" s="323"/>
      <c r="CN118" s="323"/>
      <c r="CO118" s="323"/>
      <c r="CP118" s="323"/>
      <c r="CQ118" s="323"/>
      <c r="CR118" s="323"/>
      <c r="CS118" s="323"/>
      <c r="CT118" s="323"/>
      <c r="CU118" s="323"/>
      <c r="CV118" s="323"/>
      <c r="CW118" s="323"/>
      <c r="CX118" s="323"/>
      <c r="CY118" s="323"/>
      <c r="CZ118" s="323"/>
      <c r="DA118" s="323"/>
      <c r="DB118" s="323"/>
      <c r="DC118" s="323"/>
      <c r="DD118" s="323"/>
      <c r="DE118" s="323"/>
      <c r="DF118" s="323"/>
      <c r="DG118" s="323"/>
      <c r="DH118" s="323"/>
      <c r="DI118" s="323"/>
      <c r="DJ118" s="323"/>
      <c r="DK118" s="323"/>
      <c r="DL118" s="323"/>
      <c r="DM118" s="323"/>
      <c r="DN118" s="323"/>
      <c r="DO118" s="323"/>
      <c r="DP118" s="323"/>
      <c r="DQ118" s="323"/>
      <c r="DR118" s="323"/>
      <c r="DS118" s="323"/>
      <c r="DT118" s="323"/>
      <c r="DU118" s="323"/>
      <c r="DV118" s="323"/>
      <c r="DW118" s="323"/>
      <c r="DX118" s="323"/>
      <c r="DY118" s="323"/>
      <c r="DZ118" s="323"/>
      <c r="EA118" s="323"/>
      <c r="EB118" s="323"/>
      <c r="EC118" s="323"/>
      <c r="ED118" s="323"/>
      <c r="EE118" s="323"/>
      <c r="EF118" s="323"/>
      <c r="EG118" s="323"/>
      <c r="EH118" s="323"/>
      <c r="EI118" s="323"/>
      <c r="EJ118" s="323"/>
      <c r="EK118" s="323"/>
      <c r="EL118" s="323"/>
      <c r="EM118" s="323"/>
      <c r="EN118" s="323"/>
      <c r="EO118" s="323"/>
      <c r="EP118" s="323"/>
      <c r="EQ118" s="323"/>
      <c r="ER118" s="323"/>
      <c r="ES118" s="323"/>
      <c r="ET118" s="323"/>
      <c r="EU118" s="323"/>
      <c r="EV118" s="323"/>
      <c r="EW118" s="323"/>
      <c r="EX118" s="323"/>
      <c r="EY118" s="323"/>
      <c r="EZ118" s="323"/>
      <c r="FA118" s="323"/>
      <c r="FB118" s="323"/>
      <c r="FC118" s="323"/>
      <c r="FD118" s="323"/>
      <c r="FE118" s="323"/>
      <c r="FF118" s="323"/>
      <c r="FG118" s="323"/>
      <c r="FH118" s="323"/>
      <c r="FI118" s="323"/>
      <c r="FJ118" s="323"/>
      <c r="FK118" s="323"/>
      <c r="FL118" s="323"/>
      <c r="FM118" s="323"/>
      <c r="FN118" s="323"/>
      <c r="FO118" s="323"/>
      <c r="FP118" s="323"/>
      <c r="FQ118" s="323"/>
      <c r="FR118" s="323"/>
      <c r="FS118" s="323"/>
      <c r="FT118" s="323"/>
      <c r="FU118" s="323"/>
      <c r="FV118" s="323"/>
      <c r="FW118" s="323"/>
      <c r="FX118" s="323"/>
      <c r="FY118" s="323"/>
      <c r="FZ118" s="323"/>
      <c r="GA118" s="323"/>
      <c r="GB118" s="323"/>
      <c r="GC118" s="323"/>
      <c r="GD118" s="323"/>
      <c r="GE118" s="323"/>
      <c r="GF118" s="323"/>
      <c r="GG118" s="323"/>
      <c r="GH118" s="323"/>
      <c r="GI118" s="323"/>
      <c r="GJ118" s="323"/>
      <c r="GK118" s="323"/>
      <c r="GL118" s="323"/>
      <c r="GM118" s="323"/>
      <c r="GN118" s="323"/>
      <c r="GO118" s="323"/>
      <c r="GP118" s="323"/>
      <c r="GQ118" s="323"/>
      <c r="GR118" s="323"/>
      <c r="GS118" s="323"/>
      <c r="GT118" s="323"/>
      <c r="GU118" s="323"/>
      <c r="GV118" s="323"/>
      <c r="GW118" s="323"/>
      <c r="GX118" s="323"/>
      <c r="GY118" s="323"/>
      <c r="GZ118" s="323"/>
      <c r="HA118" s="323"/>
      <c r="HB118" s="323"/>
      <c r="HC118" s="323"/>
      <c r="HD118" s="323"/>
      <c r="HE118" s="323"/>
      <c r="HF118" s="323"/>
      <c r="HG118" s="323"/>
      <c r="HH118" s="323"/>
      <c r="HI118" s="323"/>
      <c r="HJ118" s="323"/>
      <c r="HK118" s="323"/>
      <c r="HL118" s="323"/>
      <c r="HM118" s="323"/>
      <c r="HN118" s="323"/>
      <c r="HO118" s="323"/>
      <c r="HP118" s="323"/>
      <c r="HQ118" s="323"/>
      <c r="HR118" s="323"/>
      <c r="HS118" s="323"/>
      <c r="HT118" s="323"/>
      <c r="HU118" s="323"/>
      <c r="HV118" s="323"/>
      <c r="HW118" s="323"/>
      <c r="HX118" s="323"/>
      <c r="HY118" s="323"/>
      <c r="HZ118" s="323"/>
      <c r="IA118" s="323"/>
      <c r="IB118" s="323"/>
      <c r="IC118" s="323"/>
      <c r="ID118" s="323"/>
      <c r="IE118" s="323"/>
      <c r="IF118" s="323"/>
      <c r="IG118" s="323"/>
      <c r="IH118" s="323"/>
      <c r="II118" s="323"/>
      <c r="IJ118" s="323"/>
      <c r="IK118" s="323"/>
      <c r="IL118" s="323"/>
      <c r="IM118" s="323"/>
      <c r="IN118" s="323"/>
      <c r="IO118" s="323"/>
      <c r="IP118" s="323"/>
      <c r="IQ118" s="323"/>
      <c r="IR118" s="323"/>
      <c r="IS118" s="323"/>
      <c r="IT118" s="323"/>
      <c r="IU118" s="323"/>
      <c r="IV118" s="323"/>
    </row>
    <row r="119" spans="1:256" x14ac:dyDescent="0.25">
      <c r="A119" s="323"/>
      <c r="B119" s="323"/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3"/>
      <c r="AK119" s="323"/>
      <c r="AL119" s="323"/>
      <c r="AM119" s="323"/>
      <c r="AN119" s="323"/>
      <c r="AO119" s="323"/>
      <c r="AP119" s="323"/>
      <c r="AQ119" s="323"/>
      <c r="AR119" s="323"/>
      <c r="AS119" s="323"/>
      <c r="AT119" s="323"/>
      <c r="AU119" s="323"/>
      <c r="AV119" s="323"/>
      <c r="AW119" s="323"/>
      <c r="AX119" s="323"/>
      <c r="AY119" s="323"/>
      <c r="AZ119" s="323"/>
      <c r="BA119" s="323"/>
      <c r="BB119" s="323"/>
      <c r="BC119" s="323"/>
      <c r="BD119" s="323"/>
      <c r="BE119" s="323"/>
      <c r="BF119" s="323"/>
      <c r="BG119" s="323"/>
      <c r="BH119" s="323"/>
      <c r="BI119" s="323"/>
      <c r="BJ119" s="323"/>
      <c r="BK119" s="323"/>
      <c r="BL119" s="323"/>
      <c r="BM119" s="323"/>
      <c r="BN119" s="323"/>
      <c r="BO119" s="323"/>
      <c r="BP119" s="323"/>
      <c r="BQ119" s="323"/>
      <c r="BR119" s="323"/>
      <c r="BS119" s="323"/>
      <c r="BT119" s="323"/>
      <c r="BU119" s="323"/>
      <c r="BV119" s="323"/>
      <c r="BW119" s="323"/>
      <c r="BX119" s="323"/>
      <c r="BY119" s="323"/>
      <c r="BZ119" s="323"/>
      <c r="CA119" s="323"/>
      <c r="CB119" s="323"/>
      <c r="CC119" s="323"/>
      <c r="CD119" s="323"/>
      <c r="CE119" s="323"/>
      <c r="CF119" s="323"/>
      <c r="CG119" s="323"/>
      <c r="CH119" s="323"/>
      <c r="CI119" s="323"/>
      <c r="CJ119" s="323"/>
      <c r="CK119" s="323"/>
      <c r="CL119" s="323"/>
      <c r="CM119" s="323"/>
      <c r="CN119" s="323"/>
      <c r="CO119" s="323"/>
      <c r="CP119" s="323"/>
      <c r="CQ119" s="323"/>
      <c r="CR119" s="323"/>
      <c r="CS119" s="323"/>
      <c r="CT119" s="323"/>
      <c r="CU119" s="323"/>
      <c r="CV119" s="323"/>
      <c r="CW119" s="323"/>
      <c r="CX119" s="323"/>
      <c r="CY119" s="323"/>
      <c r="CZ119" s="323"/>
      <c r="DA119" s="323"/>
      <c r="DB119" s="323"/>
      <c r="DC119" s="323"/>
      <c r="DD119" s="323"/>
      <c r="DE119" s="323"/>
      <c r="DF119" s="323"/>
      <c r="DG119" s="323"/>
      <c r="DH119" s="323"/>
      <c r="DI119" s="323"/>
      <c r="DJ119" s="323"/>
      <c r="DK119" s="323"/>
      <c r="DL119" s="323"/>
      <c r="DM119" s="323"/>
      <c r="DN119" s="323"/>
      <c r="DO119" s="323"/>
      <c r="DP119" s="323"/>
      <c r="DQ119" s="323"/>
      <c r="DR119" s="323"/>
      <c r="DS119" s="323"/>
      <c r="DT119" s="323"/>
      <c r="DU119" s="323"/>
      <c r="DV119" s="323"/>
      <c r="DW119" s="323"/>
      <c r="DX119" s="323"/>
      <c r="DY119" s="323"/>
      <c r="DZ119" s="323"/>
      <c r="EA119" s="323"/>
      <c r="EB119" s="323"/>
      <c r="EC119" s="323"/>
      <c r="ED119" s="323"/>
      <c r="EE119" s="323"/>
      <c r="EF119" s="323"/>
      <c r="EG119" s="323"/>
      <c r="EH119" s="323"/>
      <c r="EI119" s="323"/>
      <c r="EJ119" s="323"/>
      <c r="EK119" s="323"/>
      <c r="EL119" s="323"/>
      <c r="EM119" s="323"/>
      <c r="EN119" s="323"/>
      <c r="EO119" s="323"/>
      <c r="EP119" s="323"/>
      <c r="EQ119" s="323"/>
      <c r="ER119" s="323"/>
      <c r="ES119" s="323"/>
      <c r="ET119" s="323"/>
      <c r="EU119" s="323"/>
      <c r="EV119" s="323"/>
      <c r="EW119" s="323"/>
      <c r="EX119" s="323"/>
      <c r="EY119" s="323"/>
      <c r="EZ119" s="323"/>
      <c r="FA119" s="323"/>
      <c r="FB119" s="323"/>
      <c r="FC119" s="323"/>
      <c r="FD119" s="323"/>
      <c r="FE119" s="323"/>
      <c r="FF119" s="323"/>
      <c r="FG119" s="323"/>
      <c r="FH119" s="323"/>
      <c r="FI119" s="323"/>
      <c r="FJ119" s="323"/>
      <c r="FK119" s="323"/>
      <c r="FL119" s="323"/>
      <c r="FM119" s="323"/>
      <c r="FN119" s="323"/>
      <c r="FO119" s="323"/>
      <c r="FP119" s="323"/>
      <c r="FQ119" s="323"/>
      <c r="FR119" s="323"/>
      <c r="FS119" s="323"/>
      <c r="FT119" s="323"/>
      <c r="FU119" s="323"/>
      <c r="FV119" s="323"/>
      <c r="FW119" s="323"/>
      <c r="FX119" s="323"/>
      <c r="FY119" s="323"/>
      <c r="FZ119" s="323"/>
      <c r="GA119" s="323"/>
      <c r="GB119" s="323"/>
      <c r="GC119" s="323"/>
      <c r="GD119" s="323"/>
      <c r="GE119" s="323"/>
      <c r="GF119" s="323"/>
      <c r="GG119" s="323"/>
      <c r="GH119" s="323"/>
      <c r="GI119" s="323"/>
      <c r="GJ119" s="323"/>
      <c r="GK119" s="323"/>
      <c r="GL119" s="323"/>
      <c r="GM119" s="323"/>
      <c r="GN119" s="323"/>
      <c r="GO119" s="323"/>
      <c r="GP119" s="323"/>
      <c r="GQ119" s="323"/>
      <c r="GR119" s="323"/>
      <c r="GS119" s="323"/>
      <c r="GT119" s="323"/>
      <c r="GU119" s="323"/>
      <c r="GV119" s="323"/>
      <c r="GW119" s="323"/>
      <c r="GX119" s="323"/>
      <c r="GY119" s="323"/>
      <c r="GZ119" s="323"/>
      <c r="HA119" s="323"/>
      <c r="HB119" s="323"/>
      <c r="HC119" s="323"/>
      <c r="HD119" s="323"/>
      <c r="HE119" s="323"/>
      <c r="HF119" s="323"/>
      <c r="HG119" s="323"/>
      <c r="HH119" s="323"/>
      <c r="HI119" s="323"/>
      <c r="HJ119" s="323"/>
      <c r="HK119" s="323"/>
      <c r="HL119" s="323"/>
      <c r="HM119" s="323"/>
      <c r="HN119" s="323"/>
      <c r="HO119" s="323"/>
      <c r="HP119" s="323"/>
      <c r="HQ119" s="323"/>
      <c r="HR119" s="323"/>
      <c r="HS119" s="323"/>
      <c r="HT119" s="323"/>
      <c r="HU119" s="323"/>
      <c r="HV119" s="323"/>
      <c r="HW119" s="323"/>
      <c r="HX119" s="323"/>
      <c r="HY119" s="323"/>
      <c r="HZ119" s="323"/>
      <c r="IA119" s="323"/>
      <c r="IB119" s="323"/>
      <c r="IC119" s="323"/>
      <c r="ID119" s="323"/>
      <c r="IE119" s="323"/>
      <c r="IF119" s="323"/>
      <c r="IG119" s="323"/>
      <c r="IH119" s="323"/>
      <c r="II119" s="323"/>
      <c r="IJ119" s="323"/>
      <c r="IK119" s="323"/>
      <c r="IL119" s="323"/>
      <c r="IM119" s="323"/>
      <c r="IN119" s="323"/>
      <c r="IO119" s="323"/>
      <c r="IP119" s="323"/>
      <c r="IQ119" s="323"/>
      <c r="IR119" s="323"/>
      <c r="IS119" s="323"/>
      <c r="IT119" s="323"/>
      <c r="IU119" s="323"/>
      <c r="IV119" s="323"/>
    </row>
    <row r="120" spans="1:256" x14ac:dyDescent="0.25">
      <c r="A120" s="323"/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3"/>
      <c r="AM120" s="323"/>
      <c r="AN120" s="323"/>
      <c r="AO120" s="323"/>
      <c r="AP120" s="323"/>
      <c r="AQ120" s="323"/>
      <c r="AR120" s="323"/>
      <c r="AS120" s="323"/>
      <c r="AT120" s="323"/>
      <c r="AU120" s="323"/>
      <c r="AV120" s="323"/>
      <c r="AW120" s="323"/>
      <c r="AX120" s="323"/>
      <c r="AY120" s="323"/>
      <c r="AZ120" s="323"/>
      <c r="BA120" s="323"/>
      <c r="BB120" s="323"/>
      <c r="BC120" s="323"/>
      <c r="BD120" s="323"/>
      <c r="BE120" s="323"/>
      <c r="BF120" s="323"/>
      <c r="BG120" s="323"/>
      <c r="BH120" s="323"/>
      <c r="BI120" s="323"/>
      <c r="BJ120" s="323"/>
      <c r="BK120" s="323"/>
      <c r="BL120" s="323"/>
      <c r="BM120" s="323"/>
      <c r="BN120" s="323"/>
      <c r="BO120" s="323"/>
      <c r="BP120" s="323"/>
      <c r="BQ120" s="323"/>
      <c r="BR120" s="323"/>
      <c r="BS120" s="323"/>
      <c r="BT120" s="323"/>
      <c r="BU120" s="323"/>
      <c r="BV120" s="323"/>
      <c r="BW120" s="323"/>
      <c r="BX120" s="323"/>
      <c r="BY120" s="323"/>
      <c r="BZ120" s="323"/>
      <c r="CA120" s="323"/>
      <c r="CB120" s="323"/>
      <c r="CC120" s="323"/>
      <c r="CD120" s="323"/>
      <c r="CE120" s="323"/>
      <c r="CF120" s="323"/>
      <c r="CG120" s="323"/>
      <c r="CH120" s="323"/>
      <c r="CI120" s="323"/>
      <c r="CJ120" s="323"/>
      <c r="CK120" s="323"/>
      <c r="CL120" s="323"/>
      <c r="CM120" s="323"/>
      <c r="CN120" s="323"/>
      <c r="CO120" s="323"/>
      <c r="CP120" s="323"/>
      <c r="CQ120" s="323"/>
      <c r="CR120" s="323"/>
      <c r="CS120" s="323"/>
      <c r="CT120" s="323"/>
      <c r="CU120" s="323"/>
      <c r="CV120" s="323"/>
      <c r="CW120" s="323"/>
      <c r="CX120" s="323"/>
      <c r="CY120" s="323"/>
      <c r="CZ120" s="323"/>
      <c r="DA120" s="323"/>
      <c r="DB120" s="323"/>
      <c r="DC120" s="323"/>
      <c r="DD120" s="323"/>
      <c r="DE120" s="323"/>
      <c r="DF120" s="323"/>
      <c r="DG120" s="323"/>
      <c r="DH120" s="323"/>
      <c r="DI120" s="323"/>
      <c r="DJ120" s="323"/>
      <c r="DK120" s="323"/>
      <c r="DL120" s="323"/>
      <c r="DM120" s="323"/>
      <c r="DN120" s="323"/>
      <c r="DO120" s="323"/>
      <c r="DP120" s="323"/>
      <c r="DQ120" s="323"/>
      <c r="DR120" s="323"/>
      <c r="DS120" s="323"/>
      <c r="DT120" s="323"/>
      <c r="DU120" s="323"/>
      <c r="DV120" s="323"/>
      <c r="DW120" s="323"/>
      <c r="DX120" s="323"/>
      <c r="DY120" s="323"/>
      <c r="DZ120" s="323"/>
      <c r="EA120" s="323"/>
      <c r="EB120" s="323"/>
      <c r="EC120" s="323"/>
      <c r="ED120" s="323"/>
      <c r="EE120" s="323"/>
      <c r="EF120" s="323"/>
      <c r="EG120" s="323"/>
      <c r="EH120" s="323"/>
      <c r="EI120" s="323"/>
      <c r="EJ120" s="323"/>
      <c r="EK120" s="323"/>
      <c r="EL120" s="323"/>
      <c r="EM120" s="323"/>
      <c r="EN120" s="323"/>
      <c r="EO120" s="323"/>
      <c r="EP120" s="323"/>
      <c r="EQ120" s="323"/>
      <c r="ER120" s="323"/>
      <c r="ES120" s="323"/>
      <c r="ET120" s="323"/>
      <c r="EU120" s="323"/>
      <c r="EV120" s="323"/>
      <c r="EW120" s="323"/>
      <c r="EX120" s="323"/>
      <c r="EY120" s="323"/>
      <c r="EZ120" s="323"/>
      <c r="FA120" s="323"/>
      <c r="FB120" s="323"/>
      <c r="FC120" s="323"/>
      <c r="FD120" s="323"/>
      <c r="FE120" s="323"/>
      <c r="FF120" s="323"/>
      <c r="FG120" s="323"/>
      <c r="FH120" s="323"/>
      <c r="FI120" s="323"/>
      <c r="FJ120" s="323"/>
      <c r="FK120" s="323"/>
      <c r="FL120" s="323"/>
      <c r="FM120" s="323"/>
      <c r="FN120" s="323"/>
      <c r="FO120" s="323"/>
      <c r="FP120" s="323"/>
      <c r="FQ120" s="323"/>
      <c r="FR120" s="323"/>
      <c r="FS120" s="323"/>
      <c r="FT120" s="323"/>
      <c r="FU120" s="323"/>
      <c r="FV120" s="323"/>
      <c r="FW120" s="323"/>
      <c r="FX120" s="323"/>
      <c r="FY120" s="323"/>
      <c r="FZ120" s="323"/>
      <c r="GA120" s="323"/>
      <c r="GB120" s="323"/>
      <c r="GC120" s="323"/>
      <c r="GD120" s="323"/>
      <c r="GE120" s="323"/>
      <c r="GF120" s="323"/>
      <c r="GG120" s="323"/>
      <c r="GH120" s="323"/>
      <c r="GI120" s="323"/>
      <c r="GJ120" s="323"/>
      <c r="GK120" s="323"/>
      <c r="GL120" s="323"/>
      <c r="GM120" s="323"/>
      <c r="GN120" s="323"/>
      <c r="GO120" s="323"/>
      <c r="GP120" s="323"/>
      <c r="GQ120" s="323"/>
      <c r="GR120" s="323"/>
      <c r="GS120" s="323"/>
      <c r="GT120" s="323"/>
      <c r="GU120" s="323"/>
      <c r="GV120" s="323"/>
      <c r="GW120" s="323"/>
      <c r="GX120" s="323"/>
      <c r="GY120" s="323"/>
      <c r="GZ120" s="323"/>
      <c r="HA120" s="323"/>
      <c r="HB120" s="323"/>
      <c r="HC120" s="323"/>
      <c r="HD120" s="323"/>
      <c r="HE120" s="323"/>
      <c r="HF120" s="323"/>
      <c r="HG120" s="323"/>
      <c r="HH120" s="323"/>
      <c r="HI120" s="323"/>
      <c r="HJ120" s="323"/>
      <c r="HK120" s="323"/>
      <c r="HL120" s="323"/>
      <c r="HM120" s="323"/>
      <c r="HN120" s="323"/>
      <c r="HO120" s="323"/>
      <c r="HP120" s="323"/>
      <c r="HQ120" s="323"/>
      <c r="HR120" s="323"/>
      <c r="HS120" s="323"/>
      <c r="HT120" s="323"/>
      <c r="HU120" s="323"/>
      <c r="HV120" s="323"/>
      <c r="HW120" s="323"/>
      <c r="HX120" s="323"/>
      <c r="HY120" s="323"/>
      <c r="HZ120" s="323"/>
      <c r="IA120" s="323"/>
      <c r="IB120" s="323"/>
      <c r="IC120" s="323"/>
      <c r="ID120" s="323"/>
      <c r="IE120" s="323"/>
      <c r="IF120" s="323"/>
      <c r="IG120" s="323"/>
      <c r="IH120" s="323"/>
      <c r="II120" s="323"/>
      <c r="IJ120" s="323"/>
      <c r="IK120" s="323"/>
      <c r="IL120" s="323"/>
      <c r="IM120" s="323"/>
      <c r="IN120" s="323"/>
      <c r="IO120" s="323"/>
      <c r="IP120" s="323"/>
      <c r="IQ120" s="323"/>
      <c r="IR120" s="323"/>
      <c r="IS120" s="323"/>
      <c r="IT120" s="323"/>
      <c r="IU120" s="323"/>
      <c r="IV120" s="323"/>
    </row>
    <row r="121" spans="1:256" x14ac:dyDescent="0.25">
      <c r="A121" s="323"/>
      <c r="B121" s="323"/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23"/>
      <c r="AD121" s="323"/>
      <c r="AE121" s="323"/>
      <c r="AF121" s="323"/>
      <c r="AG121" s="323"/>
      <c r="AH121" s="323"/>
      <c r="AI121" s="323"/>
      <c r="AJ121" s="323"/>
      <c r="AK121" s="323"/>
      <c r="AL121" s="323"/>
      <c r="AM121" s="323"/>
      <c r="AN121" s="323"/>
      <c r="AO121" s="323"/>
      <c r="AP121" s="323"/>
      <c r="AQ121" s="323"/>
      <c r="AR121" s="323"/>
      <c r="AS121" s="323"/>
      <c r="AT121" s="323"/>
      <c r="AU121" s="323"/>
      <c r="AV121" s="323"/>
      <c r="AW121" s="323"/>
      <c r="AX121" s="323"/>
      <c r="AY121" s="323"/>
      <c r="AZ121" s="323"/>
      <c r="BA121" s="323"/>
      <c r="BB121" s="323"/>
      <c r="BC121" s="323"/>
      <c r="BD121" s="323"/>
      <c r="BE121" s="323"/>
      <c r="BF121" s="323"/>
      <c r="BG121" s="323"/>
      <c r="BH121" s="323"/>
      <c r="BI121" s="323"/>
      <c r="BJ121" s="323"/>
      <c r="BK121" s="323"/>
      <c r="BL121" s="323"/>
      <c r="BM121" s="323"/>
      <c r="BN121" s="323"/>
      <c r="BO121" s="323"/>
      <c r="BP121" s="323"/>
      <c r="BQ121" s="323"/>
      <c r="BR121" s="323"/>
      <c r="BS121" s="323"/>
      <c r="BT121" s="323"/>
      <c r="BU121" s="323"/>
      <c r="BV121" s="323"/>
      <c r="BW121" s="323"/>
      <c r="BX121" s="323"/>
      <c r="BY121" s="323"/>
      <c r="BZ121" s="323"/>
      <c r="CA121" s="323"/>
      <c r="CB121" s="323"/>
      <c r="CC121" s="323"/>
      <c r="CD121" s="323"/>
      <c r="CE121" s="323"/>
      <c r="CF121" s="323"/>
      <c r="CG121" s="323"/>
      <c r="CH121" s="323"/>
      <c r="CI121" s="323"/>
      <c r="CJ121" s="323"/>
      <c r="CK121" s="323"/>
      <c r="CL121" s="323"/>
      <c r="CM121" s="323"/>
      <c r="CN121" s="323"/>
      <c r="CO121" s="323"/>
      <c r="CP121" s="323"/>
      <c r="CQ121" s="323"/>
      <c r="CR121" s="323"/>
      <c r="CS121" s="323"/>
      <c r="CT121" s="323"/>
      <c r="CU121" s="323"/>
      <c r="CV121" s="323"/>
      <c r="CW121" s="323"/>
      <c r="CX121" s="323"/>
      <c r="CY121" s="323"/>
      <c r="CZ121" s="323"/>
      <c r="DA121" s="323"/>
      <c r="DB121" s="323"/>
      <c r="DC121" s="323"/>
      <c r="DD121" s="323"/>
      <c r="DE121" s="323"/>
      <c r="DF121" s="323"/>
      <c r="DG121" s="323"/>
      <c r="DH121" s="323"/>
      <c r="DI121" s="323"/>
      <c r="DJ121" s="323"/>
      <c r="DK121" s="323"/>
      <c r="DL121" s="323"/>
      <c r="DM121" s="323"/>
      <c r="DN121" s="323"/>
      <c r="DO121" s="323"/>
      <c r="DP121" s="323"/>
      <c r="DQ121" s="323"/>
      <c r="DR121" s="323"/>
      <c r="DS121" s="323"/>
      <c r="DT121" s="323"/>
      <c r="DU121" s="323"/>
      <c r="DV121" s="323"/>
      <c r="DW121" s="323"/>
      <c r="DX121" s="323"/>
      <c r="DY121" s="323"/>
      <c r="DZ121" s="323"/>
      <c r="EA121" s="323"/>
      <c r="EB121" s="323"/>
      <c r="EC121" s="323"/>
      <c r="ED121" s="323"/>
      <c r="EE121" s="323"/>
      <c r="EF121" s="323"/>
      <c r="EG121" s="323"/>
      <c r="EH121" s="323"/>
      <c r="EI121" s="323"/>
      <c r="EJ121" s="323"/>
      <c r="EK121" s="323"/>
      <c r="EL121" s="323"/>
      <c r="EM121" s="323"/>
      <c r="EN121" s="323"/>
      <c r="EO121" s="323"/>
      <c r="EP121" s="323"/>
      <c r="EQ121" s="323"/>
      <c r="ER121" s="323"/>
      <c r="ES121" s="323"/>
      <c r="ET121" s="323"/>
      <c r="EU121" s="323"/>
      <c r="EV121" s="323"/>
      <c r="EW121" s="323"/>
      <c r="EX121" s="323"/>
      <c r="EY121" s="323"/>
      <c r="EZ121" s="323"/>
      <c r="FA121" s="323"/>
      <c r="FB121" s="323"/>
      <c r="FC121" s="323"/>
      <c r="FD121" s="323"/>
      <c r="FE121" s="323"/>
      <c r="FF121" s="323"/>
      <c r="FG121" s="323"/>
      <c r="FH121" s="323"/>
      <c r="FI121" s="323"/>
      <c r="FJ121" s="323"/>
      <c r="FK121" s="323"/>
      <c r="FL121" s="323"/>
      <c r="FM121" s="323"/>
      <c r="FN121" s="323"/>
      <c r="FO121" s="323"/>
      <c r="FP121" s="323"/>
      <c r="FQ121" s="323"/>
      <c r="FR121" s="323"/>
      <c r="FS121" s="323"/>
      <c r="FT121" s="323"/>
      <c r="FU121" s="323"/>
      <c r="FV121" s="323"/>
      <c r="FW121" s="323"/>
      <c r="FX121" s="323"/>
      <c r="FY121" s="323"/>
      <c r="FZ121" s="323"/>
      <c r="GA121" s="323"/>
      <c r="GB121" s="323"/>
      <c r="GC121" s="323"/>
      <c r="GD121" s="323"/>
      <c r="GE121" s="323"/>
      <c r="GF121" s="323"/>
      <c r="GG121" s="323"/>
      <c r="GH121" s="323"/>
      <c r="GI121" s="323"/>
      <c r="GJ121" s="323"/>
      <c r="GK121" s="323"/>
      <c r="GL121" s="323"/>
      <c r="GM121" s="323"/>
      <c r="GN121" s="323"/>
      <c r="GO121" s="323"/>
      <c r="GP121" s="323"/>
      <c r="GQ121" s="323"/>
      <c r="GR121" s="323"/>
      <c r="GS121" s="323"/>
      <c r="GT121" s="323"/>
      <c r="GU121" s="323"/>
      <c r="GV121" s="323"/>
      <c r="GW121" s="323"/>
      <c r="GX121" s="323"/>
      <c r="GY121" s="323"/>
      <c r="GZ121" s="323"/>
      <c r="HA121" s="323"/>
      <c r="HB121" s="323"/>
      <c r="HC121" s="323"/>
      <c r="HD121" s="323"/>
      <c r="HE121" s="323"/>
      <c r="HF121" s="323"/>
      <c r="HG121" s="323"/>
      <c r="HH121" s="323"/>
      <c r="HI121" s="323"/>
      <c r="HJ121" s="323"/>
      <c r="HK121" s="323"/>
      <c r="HL121" s="323"/>
      <c r="HM121" s="323"/>
      <c r="HN121" s="323"/>
      <c r="HO121" s="323"/>
      <c r="HP121" s="323"/>
      <c r="HQ121" s="323"/>
      <c r="HR121" s="323"/>
      <c r="HS121" s="323"/>
      <c r="HT121" s="323"/>
      <c r="HU121" s="323"/>
      <c r="HV121" s="323"/>
      <c r="HW121" s="323"/>
      <c r="HX121" s="323"/>
      <c r="HY121" s="323"/>
      <c r="HZ121" s="323"/>
      <c r="IA121" s="323"/>
      <c r="IB121" s="323"/>
      <c r="IC121" s="323"/>
      <c r="ID121" s="323"/>
      <c r="IE121" s="323"/>
      <c r="IF121" s="323"/>
      <c r="IG121" s="323"/>
      <c r="IH121" s="323"/>
      <c r="II121" s="323"/>
      <c r="IJ121" s="323"/>
      <c r="IK121" s="323"/>
      <c r="IL121" s="323"/>
      <c r="IM121" s="323"/>
      <c r="IN121" s="323"/>
      <c r="IO121" s="323"/>
      <c r="IP121" s="323"/>
      <c r="IQ121" s="323"/>
      <c r="IR121" s="323"/>
      <c r="IS121" s="323"/>
      <c r="IT121" s="323"/>
      <c r="IU121" s="323"/>
      <c r="IV121" s="323"/>
    </row>
    <row r="122" spans="1:256" x14ac:dyDescent="0.25">
      <c r="A122" s="323"/>
      <c r="B122" s="323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323"/>
      <c r="AL122" s="323"/>
      <c r="AM122" s="323"/>
      <c r="AN122" s="323"/>
      <c r="AO122" s="323"/>
      <c r="AP122" s="323"/>
      <c r="AQ122" s="323"/>
      <c r="AR122" s="323"/>
      <c r="AS122" s="323"/>
      <c r="AT122" s="323"/>
      <c r="AU122" s="323"/>
      <c r="AV122" s="323"/>
      <c r="AW122" s="323"/>
      <c r="AX122" s="323"/>
      <c r="AY122" s="323"/>
      <c r="AZ122" s="323"/>
      <c r="BA122" s="323"/>
      <c r="BB122" s="323"/>
      <c r="BC122" s="323"/>
      <c r="BD122" s="323"/>
      <c r="BE122" s="323"/>
      <c r="BF122" s="323"/>
      <c r="BG122" s="323"/>
      <c r="BH122" s="323"/>
      <c r="BI122" s="323"/>
      <c r="BJ122" s="323"/>
      <c r="BK122" s="323"/>
      <c r="BL122" s="323"/>
      <c r="BM122" s="323"/>
      <c r="BN122" s="323"/>
      <c r="BO122" s="323"/>
      <c r="BP122" s="323"/>
      <c r="BQ122" s="323"/>
      <c r="BR122" s="323"/>
      <c r="BS122" s="323"/>
      <c r="BT122" s="323"/>
      <c r="BU122" s="323"/>
      <c r="BV122" s="323"/>
      <c r="BW122" s="323"/>
      <c r="BX122" s="323"/>
      <c r="BY122" s="323"/>
      <c r="BZ122" s="323"/>
      <c r="CA122" s="323"/>
      <c r="CB122" s="323"/>
      <c r="CC122" s="323"/>
      <c r="CD122" s="323"/>
      <c r="CE122" s="323"/>
      <c r="CF122" s="323"/>
      <c r="CG122" s="323"/>
      <c r="CH122" s="323"/>
      <c r="CI122" s="323"/>
      <c r="CJ122" s="323"/>
      <c r="CK122" s="323"/>
      <c r="CL122" s="323"/>
      <c r="CM122" s="323"/>
      <c r="CN122" s="323"/>
      <c r="CO122" s="323"/>
      <c r="CP122" s="323"/>
      <c r="CQ122" s="323"/>
      <c r="CR122" s="323"/>
      <c r="CS122" s="323"/>
      <c r="CT122" s="323"/>
      <c r="CU122" s="323"/>
      <c r="CV122" s="323"/>
      <c r="CW122" s="323"/>
      <c r="CX122" s="323"/>
      <c r="CY122" s="323"/>
      <c r="CZ122" s="323"/>
      <c r="DA122" s="323"/>
      <c r="DB122" s="323"/>
      <c r="DC122" s="323"/>
      <c r="DD122" s="323"/>
      <c r="DE122" s="323"/>
      <c r="DF122" s="323"/>
      <c r="DG122" s="323"/>
      <c r="DH122" s="323"/>
      <c r="DI122" s="323"/>
      <c r="DJ122" s="323"/>
      <c r="DK122" s="323"/>
      <c r="DL122" s="323"/>
      <c r="DM122" s="323"/>
      <c r="DN122" s="323"/>
      <c r="DO122" s="323"/>
      <c r="DP122" s="323"/>
      <c r="DQ122" s="323"/>
      <c r="DR122" s="323"/>
      <c r="DS122" s="323"/>
      <c r="DT122" s="323"/>
      <c r="DU122" s="323"/>
      <c r="DV122" s="323"/>
      <c r="DW122" s="323"/>
      <c r="DX122" s="323"/>
      <c r="DY122" s="323"/>
      <c r="DZ122" s="323"/>
      <c r="EA122" s="323"/>
      <c r="EB122" s="323"/>
      <c r="EC122" s="323"/>
      <c r="ED122" s="323"/>
      <c r="EE122" s="323"/>
      <c r="EF122" s="323"/>
      <c r="EG122" s="323"/>
      <c r="EH122" s="323"/>
      <c r="EI122" s="323"/>
      <c r="EJ122" s="323"/>
      <c r="EK122" s="323"/>
      <c r="EL122" s="323"/>
      <c r="EM122" s="323"/>
      <c r="EN122" s="323"/>
      <c r="EO122" s="323"/>
      <c r="EP122" s="323"/>
      <c r="EQ122" s="323"/>
      <c r="ER122" s="323"/>
      <c r="ES122" s="323"/>
      <c r="ET122" s="323"/>
      <c r="EU122" s="323"/>
      <c r="EV122" s="323"/>
      <c r="EW122" s="323"/>
      <c r="EX122" s="323"/>
      <c r="EY122" s="323"/>
      <c r="EZ122" s="323"/>
      <c r="FA122" s="323"/>
      <c r="FB122" s="323"/>
      <c r="FC122" s="323"/>
      <c r="FD122" s="323"/>
      <c r="FE122" s="323"/>
      <c r="FF122" s="323"/>
      <c r="FG122" s="323"/>
      <c r="FH122" s="323"/>
      <c r="FI122" s="323"/>
      <c r="FJ122" s="323"/>
      <c r="FK122" s="323"/>
      <c r="FL122" s="323"/>
      <c r="FM122" s="323"/>
      <c r="FN122" s="323"/>
      <c r="FO122" s="323"/>
      <c r="FP122" s="323"/>
      <c r="FQ122" s="323"/>
      <c r="FR122" s="323"/>
      <c r="FS122" s="323"/>
      <c r="FT122" s="323"/>
      <c r="FU122" s="323"/>
      <c r="FV122" s="323"/>
      <c r="FW122" s="323"/>
      <c r="FX122" s="323"/>
      <c r="FY122" s="323"/>
      <c r="FZ122" s="323"/>
      <c r="GA122" s="323"/>
      <c r="GB122" s="323"/>
      <c r="GC122" s="323"/>
      <c r="GD122" s="323"/>
      <c r="GE122" s="323"/>
      <c r="GF122" s="323"/>
      <c r="GG122" s="323"/>
      <c r="GH122" s="323"/>
      <c r="GI122" s="323"/>
      <c r="GJ122" s="323"/>
      <c r="GK122" s="323"/>
      <c r="GL122" s="323"/>
      <c r="GM122" s="323"/>
      <c r="GN122" s="323"/>
      <c r="GO122" s="323"/>
      <c r="GP122" s="323"/>
      <c r="GQ122" s="323"/>
      <c r="GR122" s="323"/>
      <c r="GS122" s="323"/>
      <c r="GT122" s="323"/>
      <c r="GU122" s="323"/>
      <c r="GV122" s="323"/>
      <c r="GW122" s="323"/>
      <c r="GX122" s="323"/>
      <c r="GY122" s="323"/>
      <c r="GZ122" s="323"/>
      <c r="HA122" s="323"/>
      <c r="HB122" s="323"/>
      <c r="HC122" s="323"/>
      <c r="HD122" s="323"/>
      <c r="HE122" s="323"/>
      <c r="HF122" s="323"/>
      <c r="HG122" s="323"/>
      <c r="HH122" s="323"/>
      <c r="HI122" s="323"/>
      <c r="HJ122" s="323"/>
      <c r="HK122" s="323"/>
      <c r="HL122" s="323"/>
      <c r="HM122" s="323"/>
      <c r="HN122" s="323"/>
      <c r="HO122" s="323"/>
      <c r="HP122" s="323"/>
      <c r="HQ122" s="323"/>
      <c r="HR122" s="323"/>
      <c r="HS122" s="323"/>
      <c r="HT122" s="323"/>
      <c r="HU122" s="323"/>
      <c r="HV122" s="323"/>
      <c r="HW122" s="323"/>
      <c r="HX122" s="323"/>
      <c r="HY122" s="323"/>
      <c r="HZ122" s="323"/>
      <c r="IA122" s="323"/>
      <c r="IB122" s="323"/>
      <c r="IC122" s="323"/>
      <c r="ID122" s="323"/>
      <c r="IE122" s="323"/>
      <c r="IF122" s="323"/>
      <c r="IG122" s="323"/>
      <c r="IH122" s="323"/>
      <c r="II122" s="323"/>
      <c r="IJ122" s="323"/>
      <c r="IK122" s="323"/>
      <c r="IL122" s="323"/>
      <c r="IM122" s="323"/>
      <c r="IN122" s="323"/>
      <c r="IO122" s="323"/>
      <c r="IP122" s="323"/>
      <c r="IQ122" s="323"/>
      <c r="IR122" s="323"/>
      <c r="IS122" s="323"/>
      <c r="IT122" s="323"/>
      <c r="IU122" s="323"/>
      <c r="IV122" s="323"/>
    </row>
    <row r="123" spans="1:256" x14ac:dyDescent="0.25">
      <c r="A123" s="323"/>
      <c r="B123" s="323"/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23"/>
      <c r="AD123" s="323"/>
      <c r="AE123" s="323"/>
      <c r="AF123" s="323"/>
      <c r="AG123" s="323"/>
      <c r="AH123" s="323"/>
      <c r="AI123" s="323"/>
      <c r="AJ123" s="323"/>
      <c r="AK123" s="323"/>
      <c r="AL123" s="323"/>
      <c r="AM123" s="323"/>
      <c r="AN123" s="323"/>
      <c r="AO123" s="323"/>
      <c r="AP123" s="323"/>
      <c r="AQ123" s="323"/>
      <c r="AR123" s="323"/>
      <c r="AS123" s="323"/>
      <c r="AT123" s="323"/>
      <c r="AU123" s="323"/>
      <c r="AV123" s="323"/>
      <c r="AW123" s="323"/>
      <c r="AX123" s="323"/>
      <c r="AY123" s="323"/>
      <c r="AZ123" s="323"/>
      <c r="BA123" s="323"/>
      <c r="BB123" s="323"/>
      <c r="BC123" s="323"/>
      <c r="BD123" s="323"/>
      <c r="BE123" s="323"/>
      <c r="BF123" s="323"/>
      <c r="BG123" s="323"/>
      <c r="BH123" s="323"/>
      <c r="BI123" s="323"/>
      <c r="BJ123" s="323"/>
      <c r="BK123" s="323"/>
      <c r="BL123" s="323"/>
      <c r="BM123" s="323"/>
      <c r="BN123" s="323"/>
      <c r="BO123" s="323"/>
      <c r="BP123" s="323"/>
      <c r="BQ123" s="323"/>
      <c r="BR123" s="323"/>
      <c r="BS123" s="323"/>
      <c r="BT123" s="323"/>
      <c r="BU123" s="323"/>
      <c r="BV123" s="323"/>
      <c r="BW123" s="323"/>
      <c r="BX123" s="323"/>
      <c r="BY123" s="323"/>
      <c r="BZ123" s="323"/>
      <c r="CA123" s="323"/>
      <c r="CB123" s="323"/>
      <c r="CC123" s="323"/>
      <c r="CD123" s="323"/>
      <c r="CE123" s="323"/>
      <c r="CF123" s="323"/>
      <c r="CG123" s="323"/>
      <c r="CH123" s="323"/>
      <c r="CI123" s="323"/>
      <c r="CJ123" s="323"/>
      <c r="CK123" s="323"/>
      <c r="CL123" s="323"/>
      <c r="CM123" s="323"/>
      <c r="CN123" s="323"/>
      <c r="CO123" s="323"/>
      <c r="CP123" s="323"/>
      <c r="CQ123" s="323"/>
      <c r="CR123" s="323"/>
      <c r="CS123" s="323"/>
      <c r="CT123" s="323"/>
      <c r="CU123" s="323"/>
      <c r="CV123" s="323"/>
      <c r="CW123" s="323"/>
      <c r="CX123" s="323"/>
      <c r="CY123" s="323"/>
      <c r="CZ123" s="323"/>
      <c r="DA123" s="323"/>
      <c r="DB123" s="323"/>
      <c r="DC123" s="323"/>
      <c r="DD123" s="323"/>
      <c r="DE123" s="323"/>
      <c r="DF123" s="323"/>
      <c r="DG123" s="323"/>
      <c r="DH123" s="323"/>
      <c r="DI123" s="323"/>
      <c r="DJ123" s="323"/>
      <c r="DK123" s="323"/>
      <c r="DL123" s="323"/>
      <c r="DM123" s="323"/>
      <c r="DN123" s="323"/>
      <c r="DO123" s="323"/>
      <c r="DP123" s="323"/>
      <c r="DQ123" s="323"/>
      <c r="DR123" s="323"/>
      <c r="DS123" s="323"/>
      <c r="DT123" s="323"/>
      <c r="DU123" s="323"/>
      <c r="DV123" s="323"/>
      <c r="DW123" s="323"/>
      <c r="DX123" s="323"/>
      <c r="DY123" s="323"/>
      <c r="DZ123" s="323"/>
      <c r="EA123" s="323"/>
      <c r="EB123" s="323"/>
      <c r="EC123" s="323"/>
      <c r="ED123" s="323"/>
      <c r="EE123" s="323"/>
      <c r="EF123" s="323"/>
      <c r="EG123" s="323"/>
      <c r="EH123" s="323"/>
      <c r="EI123" s="323"/>
      <c r="EJ123" s="323"/>
      <c r="EK123" s="323"/>
      <c r="EL123" s="323"/>
      <c r="EM123" s="323"/>
      <c r="EN123" s="323"/>
      <c r="EO123" s="323"/>
      <c r="EP123" s="323"/>
      <c r="EQ123" s="323"/>
      <c r="ER123" s="323"/>
      <c r="ES123" s="323"/>
      <c r="ET123" s="323"/>
      <c r="EU123" s="323"/>
      <c r="EV123" s="323"/>
      <c r="EW123" s="323"/>
      <c r="EX123" s="323"/>
      <c r="EY123" s="323"/>
      <c r="EZ123" s="323"/>
      <c r="FA123" s="323"/>
      <c r="FB123" s="323"/>
      <c r="FC123" s="323"/>
      <c r="FD123" s="323"/>
      <c r="FE123" s="323"/>
      <c r="FF123" s="323"/>
      <c r="FG123" s="323"/>
      <c r="FH123" s="323"/>
      <c r="FI123" s="323"/>
      <c r="FJ123" s="323"/>
      <c r="FK123" s="323"/>
      <c r="FL123" s="323"/>
      <c r="FM123" s="323"/>
      <c r="FN123" s="323"/>
      <c r="FO123" s="323"/>
      <c r="FP123" s="323"/>
      <c r="FQ123" s="323"/>
      <c r="FR123" s="323"/>
      <c r="FS123" s="323"/>
      <c r="FT123" s="323"/>
      <c r="FU123" s="323"/>
      <c r="FV123" s="323"/>
      <c r="FW123" s="323"/>
      <c r="FX123" s="323"/>
      <c r="FY123" s="323"/>
      <c r="FZ123" s="323"/>
      <c r="GA123" s="323"/>
      <c r="GB123" s="323"/>
      <c r="GC123" s="323"/>
      <c r="GD123" s="323"/>
      <c r="GE123" s="323"/>
      <c r="GF123" s="323"/>
      <c r="GG123" s="323"/>
      <c r="GH123" s="323"/>
      <c r="GI123" s="323"/>
      <c r="GJ123" s="323"/>
      <c r="GK123" s="323"/>
      <c r="GL123" s="323"/>
      <c r="GM123" s="323"/>
      <c r="GN123" s="323"/>
      <c r="GO123" s="323"/>
      <c r="GP123" s="323"/>
      <c r="GQ123" s="323"/>
      <c r="GR123" s="323"/>
      <c r="GS123" s="323"/>
      <c r="GT123" s="323"/>
      <c r="GU123" s="323"/>
      <c r="GV123" s="323"/>
      <c r="GW123" s="323"/>
      <c r="GX123" s="323"/>
      <c r="GY123" s="323"/>
      <c r="GZ123" s="323"/>
      <c r="HA123" s="323"/>
      <c r="HB123" s="323"/>
      <c r="HC123" s="323"/>
      <c r="HD123" s="323"/>
      <c r="HE123" s="323"/>
      <c r="HF123" s="323"/>
      <c r="HG123" s="323"/>
      <c r="HH123" s="323"/>
      <c r="HI123" s="323"/>
      <c r="HJ123" s="323"/>
      <c r="HK123" s="323"/>
      <c r="HL123" s="323"/>
      <c r="HM123" s="323"/>
      <c r="HN123" s="323"/>
      <c r="HO123" s="323"/>
      <c r="HP123" s="323"/>
      <c r="HQ123" s="323"/>
      <c r="HR123" s="323"/>
      <c r="HS123" s="323"/>
      <c r="HT123" s="323"/>
      <c r="HU123" s="323"/>
      <c r="HV123" s="323"/>
      <c r="HW123" s="323"/>
      <c r="HX123" s="323"/>
      <c r="HY123" s="323"/>
      <c r="HZ123" s="323"/>
      <c r="IA123" s="323"/>
      <c r="IB123" s="323"/>
      <c r="IC123" s="323"/>
      <c r="ID123" s="323"/>
      <c r="IE123" s="323"/>
      <c r="IF123" s="323"/>
      <c r="IG123" s="323"/>
      <c r="IH123" s="323"/>
      <c r="II123" s="323"/>
      <c r="IJ123" s="323"/>
      <c r="IK123" s="323"/>
      <c r="IL123" s="323"/>
      <c r="IM123" s="323"/>
      <c r="IN123" s="323"/>
      <c r="IO123" s="323"/>
      <c r="IP123" s="323"/>
      <c r="IQ123" s="323"/>
      <c r="IR123" s="323"/>
      <c r="IS123" s="323"/>
      <c r="IT123" s="323"/>
      <c r="IU123" s="323"/>
      <c r="IV123" s="323"/>
    </row>
    <row r="124" spans="1:256" ht="15" customHeight="1" x14ac:dyDescent="0.25">
      <c r="A124" s="323"/>
      <c r="B124" s="323"/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3"/>
      <c r="AD124" s="323"/>
      <c r="AE124" s="323"/>
      <c r="AF124" s="323"/>
      <c r="AG124" s="323"/>
      <c r="AH124" s="323"/>
      <c r="AI124" s="323"/>
      <c r="AJ124" s="323"/>
      <c r="AK124" s="323"/>
      <c r="AL124" s="323"/>
      <c r="AM124" s="323"/>
      <c r="AN124" s="323"/>
      <c r="AO124" s="323"/>
      <c r="AP124" s="323"/>
      <c r="AQ124" s="323"/>
      <c r="AR124" s="323"/>
      <c r="AS124" s="323"/>
      <c r="AT124" s="323"/>
      <c r="AU124" s="323"/>
      <c r="AV124" s="323"/>
      <c r="AW124" s="323"/>
      <c r="AX124" s="323"/>
      <c r="AY124" s="323"/>
      <c r="AZ124" s="323"/>
      <c r="BA124" s="323"/>
      <c r="BB124" s="323"/>
      <c r="BC124" s="323"/>
      <c r="BD124" s="323"/>
      <c r="BE124" s="323"/>
      <c r="BF124" s="323"/>
      <c r="BG124" s="323"/>
      <c r="BH124" s="323"/>
      <c r="BI124" s="323"/>
      <c r="BJ124" s="323"/>
      <c r="BK124" s="323"/>
      <c r="BL124" s="323"/>
      <c r="BM124" s="323"/>
      <c r="BN124" s="323"/>
      <c r="BO124" s="323"/>
      <c r="BP124" s="323"/>
      <c r="BQ124" s="323"/>
      <c r="BR124" s="323"/>
      <c r="BS124" s="323"/>
      <c r="BT124" s="323"/>
      <c r="BU124" s="323"/>
      <c r="BV124" s="323"/>
      <c r="BW124" s="323"/>
      <c r="BX124" s="323"/>
      <c r="BY124" s="323"/>
      <c r="BZ124" s="323"/>
      <c r="CA124" s="323"/>
      <c r="CB124" s="323"/>
      <c r="CC124" s="323"/>
      <c r="CD124" s="323"/>
      <c r="CE124" s="323"/>
      <c r="CF124" s="323"/>
      <c r="CG124" s="323"/>
      <c r="CH124" s="323"/>
      <c r="CI124" s="323"/>
      <c r="CJ124" s="323"/>
      <c r="CK124" s="323"/>
      <c r="CL124" s="323"/>
      <c r="CM124" s="323"/>
      <c r="CN124" s="323"/>
      <c r="CO124" s="323"/>
      <c r="CP124" s="323"/>
      <c r="CQ124" s="323"/>
      <c r="CR124" s="323"/>
      <c r="CS124" s="323"/>
      <c r="CT124" s="323"/>
      <c r="CU124" s="323"/>
      <c r="CV124" s="323"/>
      <c r="CW124" s="323"/>
      <c r="CX124" s="323"/>
      <c r="CY124" s="323"/>
      <c r="CZ124" s="323"/>
      <c r="DA124" s="323"/>
      <c r="DB124" s="323"/>
      <c r="DC124" s="323"/>
      <c r="DD124" s="323"/>
      <c r="DE124" s="323"/>
      <c r="DF124" s="323"/>
      <c r="DG124" s="323"/>
      <c r="DH124" s="323"/>
      <c r="DI124" s="323"/>
      <c r="DJ124" s="323"/>
      <c r="DK124" s="323"/>
      <c r="DL124" s="323"/>
      <c r="DM124" s="323"/>
      <c r="DN124" s="323"/>
      <c r="DO124" s="323"/>
      <c r="DP124" s="323"/>
      <c r="DQ124" s="323"/>
      <c r="DR124" s="323"/>
      <c r="DS124" s="323"/>
      <c r="DT124" s="323"/>
      <c r="DU124" s="323"/>
      <c r="DV124" s="323"/>
      <c r="DW124" s="323"/>
      <c r="DX124" s="323"/>
      <c r="DY124" s="323"/>
      <c r="DZ124" s="323"/>
      <c r="EA124" s="323"/>
      <c r="EB124" s="323"/>
      <c r="EC124" s="323"/>
      <c r="ED124" s="323"/>
      <c r="EE124" s="323"/>
      <c r="EF124" s="323"/>
      <c r="EG124" s="323"/>
      <c r="EH124" s="323"/>
      <c r="EI124" s="323"/>
      <c r="EJ124" s="323"/>
      <c r="EK124" s="323"/>
      <c r="EL124" s="323"/>
      <c r="EM124" s="323"/>
      <c r="EN124" s="323"/>
      <c r="EO124" s="323"/>
      <c r="EP124" s="323"/>
      <c r="EQ124" s="323"/>
      <c r="ER124" s="323"/>
      <c r="ES124" s="323"/>
      <c r="ET124" s="323"/>
      <c r="EU124" s="323"/>
      <c r="EV124" s="323"/>
      <c r="EW124" s="323"/>
      <c r="EX124" s="323"/>
      <c r="EY124" s="323"/>
      <c r="EZ124" s="323"/>
      <c r="FA124" s="323"/>
      <c r="FB124" s="323"/>
      <c r="FC124" s="323"/>
      <c r="FD124" s="323"/>
      <c r="FE124" s="323"/>
      <c r="FF124" s="323"/>
      <c r="FG124" s="323"/>
      <c r="FH124" s="323"/>
      <c r="FI124" s="323"/>
      <c r="FJ124" s="323"/>
      <c r="FK124" s="323"/>
      <c r="FL124" s="323"/>
      <c r="FM124" s="323"/>
      <c r="FN124" s="323"/>
      <c r="FO124" s="323"/>
      <c r="FP124" s="323"/>
      <c r="FQ124" s="323"/>
      <c r="FR124" s="323"/>
      <c r="FS124" s="323"/>
      <c r="FT124" s="323"/>
      <c r="FU124" s="323"/>
      <c r="FV124" s="323"/>
      <c r="FW124" s="323"/>
      <c r="FX124" s="323"/>
      <c r="FY124" s="323"/>
      <c r="FZ124" s="323"/>
      <c r="GA124" s="323"/>
      <c r="GB124" s="323"/>
      <c r="GC124" s="323"/>
      <c r="GD124" s="323"/>
      <c r="GE124" s="323"/>
      <c r="GF124" s="323"/>
      <c r="GG124" s="323"/>
      <c r="GH124" s="323"/>
      <c r="GI124" s="323"/>
      <c r="GJ124" s="323"/>
      <c r="GK124" s="323"/>
      <c r="GL124" s="323"/>
      <c r="GM124" s="323"/>
      <c r="GN124" s="323"/>
      <c r="GO124" s="323"/>
      <c r="GP124" s="323"/>
      <c r="GQ124" s="323"/>
      <c r="GR124" s="323"/>
      <c r="GS124" s="323"/>
      <c r="GT124" s="323"/>
      <c r="GU124" s="323"/>
      <c r="GV124" s="323"/>
      <c r="GW124" s="323"/>
      <c r="GX124" s="323"/>
      <c r="GY124" s="323"/>
      <c r="GZ124" s="323"/>
      <c r="HA124" s="323"/>
      <c r="HB124" s="323"/>
      <c r="HC124" s="323"/>
      <c r="HD124" s="323"/>
      <c r="HE124" s="323"/>
      <c r="HF124" s="323"/>
      <c r="HG124" s="323"/>
      <c r="HH124" s="323"/>
      <c r="HI124" s="323"/>
      <c r="HJ124" s="323"/>
      <c r="HK124" s="323"/>
      <c r="HL124" s="323"/>
      <c r="HM124" s="323"/>
      <c r="HN124" s="323"/>
      <c r="HO124" s="323"/>
      <c r="HP124" s="323"/>
      <c r="HQ124" s="323"/>
      <c r="HR124" s="323"/>
      <c r="HS124" s="323"/>
      <c r="HT124" s="323"/>
      <c r="HU124" s="323"/>
      <c r="HV124" s="323"/>
      <c r="HW124" s="323"/>
      <c r="HX124" s="323"/>
      <c r="HY124" s="323"/>
      <c r="HZ124" s="323"/>
      <c r="IA124" s="323"/>
      <c r="IB124" s="323"/>
      <c r="IC124" s="323"/>
      <c r="ID124" s="323"/>
      <c r="IE124" s="323"/>
      <c r="IF124" s="323"/>
      <c r="IG124" s="323"/>
      <c r="IH124" s="323"/>
      <c r="II124" s="323"/>
      <c r="IJ124" s="323"/>
      <c r="IK124" s="323"/>
      <c r="IL124" s="323"/>
      <c r="IM124" s="323"/>
      <c r="IN124" s="323"/>
      <c r="IO124" s="323"/>
      <c r="IP124" s="323"/>
      <c r="IQ124" s="323"/>
      <c r="IR124" s="323"/>
      <c r="IS124" s="323"/>
      <c r="IT124" s="323"/>
      <c r="IU124" s="323"/>
      <c r="IV124" s="323"/>
    </row>
    <row r="125" spans="1:256" x14ac:dyDescent="0.25">
      <c r="A125" s="323"/>
      <c r="B125" s="323"/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  <c r="AD125" s="323"/>
      <c r="AE125" s="323"/>
      <c r="AF125" s="323"/>
      <c r="AG125" s="323"/>
      <c r="AH125" s="323"/>
      <c r="AI125" s="323"/>
      <c r="AJ125" s="323"/>
      <c r="AK125" s="323"/>
      <c r="AL125" s="323"/>
      <c r="AM125" s="323"/>
      <c r="AN125" s="323"/>
      <c r="AO125" s="323"/>
      <c r="AP125" s="323"/>
      <c r="AQ125" s="323"/>
      <c r="AR125" s="323"/>
      <c r="AS125" s="323"/>
      <c r="AT125" s="323"/>
      <c r="AU125" s="323"/>
      <c r="AV125" s="323"/>
      <c r="AW125" s="323"/>
      <c r="AX125" s="323"/>
      <c r="AY125" s="323"/>
      <c r="AZ125" s="323"/>
      <c r="BA125" s="323"/>
      <c r="BB125" s="323"/>
      <c r="BC125" s="323"/>
      <c r="BD125" s="323"/>
      <c r="BE125" s="323"/>
      <c r="BF125" s="323"/>
      <c r="BG125" s="323"/>
      <c r="BH125" s="323"/>
      <c r="BI125" s="323"/>
      <c r="BJ125" s="323"/>
      <c r="BK125" s="323"/>
      <c r="BL125" s="323"/>
      <c r="BM125" s="323"/>
      <c r="BN125" s="323"/>
      <c r="BO125" s="323"/>
      <c r="BP125" s="323"/>
      <c r="BQ125" s="323"/>
      <c r="BR125" s="323"/>
      <c r="BS125" s="323"/>
      <c r="BT125" s="323"/>
      <c r="BU125" s="323"/>
      <c r="BV125" s="323"/>
      <c r="BW125" s="323"/>
      <c r="BX125" s="323"/>
      <c r="BY125" s="323"/>
      <c r="BZ125" s="323"/>
      <c r="CA125" s="323"/>
      <c r="CB125" s="323"/>
      <c r="CC125" s="323"/>
      <c r="CD125" s="323"/>
      <c r="CE125" s="323"/>
      <c r="CF125" s="323"/>
      <c r="CG125" s="323"/>
      <c r="CH125" s="323"/>
      <c r="CI125" s="323"/>
      <c r="CJ125" s="323"/>
      <c r="CK125" s="323"/>
      <c r="CL125" s="323"/>
      <c r="CM125" s="323"/>
      <c r="CN125" s="323"/>
      <c r="CO125" s="323"/>
      <c r="CP125" s="323"/>
      <c r="CQ125" s="323"/>
      <c r="CR125" s="323"/>
      <c r="CS125" s="323"/>
      <c r="CT125" s="323"/>
      <c r="CU125" s="323"/>
      <c r="CV125" s="323"/>
      <c r="CW125" s="323"/>
      <c r="CX125" s="323"/>
      <c r="CY125" s="323"/>
      <c r="CZ125" s="323"/>
      <c r="DA125" s="323"/>
      <c r="DB125" s="323"/>
      <c r="DC125" s="323"/>
      <c r="DD125" s="323"/>
      <c r="DE125" s="323"/>
      <c r="DF125" s="323"/>
      <c r="DG125" s="323"/>
      <c r="DH125" s="323"/>
      <c r="DI125" s="323"/>
      <c r="DJ125" s="323"/>
      <c r="DK125" s="323"/>
      <c r="DL125" s="323"/>
      <c r="DM125" s="323"/>
      <c r="DN125" s="323"/>
      <c r="DO125" s="323"/>
      <c r="DP125" s="323"/>
      <c r="DQ125" s="323"/>
      <c r="DR125" s="323"/>
      <c r="DS125" s="323"/>
      <c r="DT125" s="323"/>
      <c r="DU125" s="323"/>
      <c r="DV125" s="323"/>
      <c r="DW125" s="323"/>
      <c r="DX125" s="323"/>
      <c r="DY125" s="323"/>
      <c r="DZ125" s="323"/>
      <c r="EA125" s="323"/>
      <c r="EB125" s="323"/>
      <c r="EC125" s="323"/>
      <c r="ED125" s="323"/>
      <c r="EE125" s="323"/>
      <c r="EF125" s="323"/>
      <c r="EG125" s="323"/>
      <c r="EH125" s="323"/>
      <c r="EI125" s="323"/>
      <c r="EJ125" s="323"/>
      <c r="EK125" s="323"/>
      <c r="EL125" s="323"/>
      <c r="EM125" s="323"/>
      <c r="EN125" s="323"/>
      <c r="EO125" s="323"/>
      <c r="EP125" s="323"/>
      <c r="EQ125" s="323"/>
      <c r="ER125" s="323"/>
      <c r="ES125" s="323"/>
      <c r="ET125" s="323"/>
      <c r="EU125" s="323"/>
      <c r="EV125" s="323"/>
      <c r="EW125" s="323"/>
      <c r="EX125" s="323"/>
      <c r="EY125" s="323"/>
      <c r="EZ125" s="323"/>
      <c r="FA125" s="323"/>
      <c r="FB125" s="323"/>
      <c r="FC125" s="323"/>
      <c r="FD125" s="323"/>
      <c r="FE125" s="323"/>
      <c r="FF125" s="323"/>
      <c r="FG125" s="323"/>
      <c r="FH125" s="323"/>
      <c r="FI125" s="323"/>
      <c r="FJ125" s="323"/>
      <c r="FK125" s="323"/>
      <c r="FL125" s="323"/>
      <c r="FM125" s="323"/>
      <c r="FN125" s="323"/>
      <c r="FO125" s="323"/>
      <c r="FP125" s="323"/>
      <c r="FQ125" s="323"/>
      <c r="FR125" s="323"/>
      <c r="FS125" s="323"/>
      <c r="FT125" s="323"/>
      <c r="FU125" s="323"/>
      <c r="FV125" s="323"/>
      <c r="FW125" s="323"/>
      <c r="FX125" s="323"/>
      <c r="FY125" s="323"/>
      <c r="FZ125" s="323"/>
      <c r="GA125" s="323"/>
      <c r="GB125" s="323"/>
      <c r="GC125" s="323"/>
      <c r="GD125" s="323"/>
      <c r="GE125" s="323"/>
      <c r="GF125" s="323"/>
      <c r="GG125" s="323"/>
      <c r="GH125" s="323"/>
      <c r="GI125" s="323"/>
      <c r="GJ125" s="323"/>
      <c r="GK125" s="323"/>
      <c r="GL125" s="323"/>
      <c r="GM125" s="323"/>
      <c r="GN125" s="323"/>
      <c r="GO125" s="323"/>
      <c r="GP125" s="323"/>
      <c r="GQ125" s="323"/>
      <c r="GR125" s="323"/>
      <c r="GS125" s="323"/>
      <c r="GT125" s="323"/>
      <c r="GU125" s="323"/>
      <c r="GV125" s="323"/>
      <c r="GW125" s="323"/>
      <c r="GX125" s="323"/>
      <c r="GY125" s="323"/>
      <c r="GZ125" s="323"/>
      <c r="HA125" s="323"/>
      <c r="HB125" s="323"/>
      <c r="HC125" s="323"/>
      <c r="HD125" s="323"/>
      <c r="HE125" s="323"/>
      <c r="HF125" s="323"/>
      <c r="HG125" s="323"/>
      <c r="HH125" s="323"/>
      <c r="HI125" s="323"/>
      <c r="HJ125" s="323"/>
      <c r="HK125" s="323"/>
      <c r="HL125" s="323"/>
      <c r="HM125" s="323"/>
      <c r="HN125" s="323"/>
      <c r="HO125" s="323"/>
      <c r="HP125" s="323"/>
      <c r="HQ125" s="323"/>
      <c r="HR125" s="323"/>
      <c r="HS125" s="323"/>
      <c r="HT125" s="323"/>
      <c r="HU125" s="323"/>
      <c r="HV125" s="323"/>
      <c r="HW125" s="323"/>
      <c r="HX125" s="323"/>
      <c r="HY125" s="323"/>
      <c r="HZ125" s="323"/>
      <c r="IA125" s="323"/>
      <c r="IB125" s="323"/>
      <c r="IC125" s="323"/>
      <c r="ID125" s="323"/>
      <c r="IE125" s="323"/>
      <c r="IF125" s="323"/>
      <c r="IG125" s="323"/>
      <c r="IH125" s="323"/>
      <c r="II125" s="323"/>
      <c r="IJ125" s="323"/>
      <c r="IK125" s="323"/>
      <c r="IL125" s="323"/>
      <c r="IM125" s="323"/>
      <c r="IN125" s="323"/>
      <c r="IO125" s="323"/>
      <c r="IP125" s="323"/>
      <c r="IQ125" s="323"/>
      <c r="IR125" s="323"/>
      <c r="IS125" s="323"/>
      <c r="IT125" s="323"/>
      <c r="IU125" s="323"/>
      <c r="IV125" s="323"/>
    </row>
  </sheetData>
  <mergeCells count="1">
    <mergeCell ref="A77:F77"/>
  </mergeCells>
  <pageMargins left="0.7" right="0.7" top="0.75" bottom="0.75" header="0.3" footer="0.3"/>
  <pageSetup paperSize="9" scale="67" orientation="portrait" r:id="rId1"/>
  <rowBreaks count="1" manualBreakCount="1">
    <brk id="57" max="16383" man="1"/>
  </rowBreaks>
  <colBreaks count="1" manualBreakCount="1">
    <brk id="11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Normal="100" workbookViewId="0">
      <selection activeCell="K16" sqref="K16"/>
    </sheetView>
  </sheetViews>
  <sheetFormatPr baseColWidth="10" defaultColWidth="11.453125" defaultRowHeight="12.5" x14ac:dyDescent="0.25"/>
  <cols>
    <col min="1" max="4" width="11.453125" style="443"/>
    <col min="5" max="5" width="16.36328125" style="443" customWidth="1"/>
    <col min="6" max="16384" width="11.453125" style="443"/>
  </cols>
  <sheetData>
    <row r="2" spans="1:10" ht="14" x14ac:dyDescent="0.3">
      <c r="A2" s="441" t="s">
        <v>443</v>
      </c>
      <c r="B2" s="5"/>
      <c r="C2" s="5"/>
      <c r="D2" s="5"/>
      <c r="E2" s="5"/>
      <c r="F2" s="441"/>
      <c r="G2" s="5"/>
      <c r="H2" s="5"/>
    </row>
    <row r="3" spans="1:10" ht="14" x14ac:dyDescent="0.3">
      <c r="A3" s="442"/>
      <c r="B3" s="442"/>
      <c r="C3" s="442"/>
      <c r="D3" s="442"/>
      <c r="E3" s="442"/>
      <c r="F3" s="3"/>
      <c r="G3" s="442"/>
    </row>
    <row r="4" spans="1:10" ht="14" x14ac:dyDescent="0.3">
      <c r="A4" s="442"/>
      <c r="B4" s="442"/>
      <c r="C4" s="442"/>
      <c r="D4" s="442"/>
      <c r="E4" s="442"/>
      <c r="F4" s="3"/>
      <c r="G4" s="442"/>
    </row>
    <row r="5" spans="1:10" ht="14" x14ac:dyDescent="0.3">
      <c r="A5" s="442"/>
      <c r="B5" s="442"/>
      <c r="C5" s="442"/>
      <c r="D5" s="442"/>
      <c r="E5" s="442"/>
      <c r="F5" s="80">
        <v>41274</v>
      </c>
      <c r="G5" s="81">
        <v>40908</v>
      </c>
    </row>
    <row r="6" spans="1:10" ht="14" x14ac:dyDescent="0.3">
      <c r="A6" s="442"/>
      <c r="B6" s="442"/>
      <c r="C6" s="442"/>
      <c r="D6" s="442"/>
      <c r="E6" s="442"/>
      <c r="F6" s="3"/>
      <c r="G6" s="442"/>
    </row>
    <row r="7" spans="1:10" ht="14" x14ac:dyDescent="0.3">
      <c r="A7" s="442" t="s">
        <v>668</v>
      </c>
      <c r="B7" s="442"/>
      <c r="C7" s="442"/>
      <c r="D7" s="442"/>
      <c r="E7" s="442"/>
      <c r="F7" s="88">
        <v>48789</v>
      </c>
      <c r="G7" s="89">
        <v>40448</v>
      </c>
      <c r="H7" s="466" t="s">
        <v>792</v>
      </c>
    </row>
    <row r="8" spans="1:10" ht="14" x14ac:dyDescent="0.3">
      <c r="A8" s="442" t="s">
        <v>669</v>
      </c>
      <c r="B8" s="442"/>
      <c r="C8" s="442"/>
      <c r="D8" s="442"/>
      <c r="E8" s="442"/>
      <c r="F8" s="88">
        <v>-103251</v>
      </c>
      <c r="G8" s="89">
        <v>-98664</v>
      </c>
      <c r="H8" s="466" t="s">
        <v>794</v>
      </c>
      <c r="I8" s="225"/>
    </row>
    <row r="9" spans="1:10" ht="14" x14ac:dyDescent="0.3">
      <c r="A9" s="16" t="s">
        <v>670</v>
      </c>
      <c r="B9" s="16"/>
      <c r="C9" s="16"/>
      <c r="D9" s="16"/>
      <c r="E9" s="16"/>
      <c r="F9" s="94">
        <f>SUM(F7:F8)</f>
        <v>-54462</v>
      </c>
      <c r="G9" s="95">
        <f>SUM(G7:G8)</f>
        <v>-58216</v>
      </c>
      <c r="I9" s="225"/>
      <c r="J9" s="225"/>
    </row>
    <row r="10" spans="1:10" ht="14" x14ac:dyDescent="0.3">
      <c r="A10" s="442"/>
      <c r="B10" s="442"/>
      <c r="C10" s="442"/>
      <c r="D10" s="442"/>
      <c r="E10" s="442"/>
      <c r="F10" s="3"/>
      <c r="G10" s="442"/>
    </row>
    <row r="11" spans="1:10" ht="14" x14ac:dyDescent="0.3">
      <c r="A11" s="442"/>
      <c r="B11" s="442"/>
      <c r="C11" s="442"/>
      <c r="D11" s="442"/>
      <c r="E11" s="442"/>
      <c r="F11" s="3"/>
      <c r="G11" s="442"/>
    </row>
    <row r="12" spans="1:10" ht="14" x14ac:dyDescent="0.3">
      <c r="A12" s="3" t="s">
        <v>116</v>
      </c>
      <c r="B12" s="442"/>
      <c r="C12" s="442"/>
      <c r="D12" s="442"/>
      <c r="E12" s="442"/>
      <c r="F12" s="3"/>
      <c r="G12" s="442"/>
    </row>
    <row r="13" spans="1:10" ht="14" x14ac:dyDescent="0.3">
      <c r="A13" s="442"/>
      <c r="B13" s="442"/>
      <c r="C13" s="442"/>
      <c r="D13" s="442"/>
      <c r="E13" s="442"/>
      <c r="F13" s="80">
        <v>41274</v>
      </c>
      <c r="G13" s="81">
        <v>40908</v>
      </c>
    </row>
    <row r="14" spans="1:10" ht="14" x14ac:dyDescent="0.3">
      <c r="A14" s="442"/>
      <c r="B14" s="442"/>
      <c r="C14" s="442"/>
      <c r="D14" s="442"/>
      <c r="E14" s="442"/>
      <c r="F14" s="3"/>
      <c r="G14" s="442"/>
    </row>
    <row r="15" spans="1:10" ht="14" x14ac:dyDescent="0.3">
      <c r="A15" s="442"/>
      <c r="B15" s="442"/>
      <c r="C15" s="442"/>
      <c r="D15" s="442"/>
      <c r="E15" s="442"/>
      <c r="F15" s="3"/>
      <c r="G15" s="442"/>
    </row>
    <row r="16" spans="1:10" ht="14" x14ac:dyDescent="0.3">
      <c r="A16" s="442" t="s">
        <v>197</v>
      </c>
      <c r="B16" s="442"/>
      <c r="C16" s="442"/>
      <c r="D16" s="442"/>
      <c r="E16" s="442"/>
      <c r="F16" s="224">
        <v>285</v>
      </c>
      <c r="G16" s="223">
        <v>650</v>
      </c>
      <c r="H16" s="466" t="s">
        <v>791</v>
      </c>
    </row>
    <row r="17" spans="1:9" ht="14" x14ac:dyDescent="0.3">
      <c r="A17" s="442" t="s">
        <v>198</v>
      </c>
      <c r="B17" s="442"/>
      <c r="C17" s="442"/>
      <c r="D17" s="442"/>
      <c r="E17" s="442"/>
      <c r="F17" s="224">
        <v>647</v>
      </c>
      <c r="G17" s="223">
        <v>651</v>
      </c>
      <c r="H17" s="466" t="s">
        <v>791</v>
      </c>
    </row>
    <row r="18" spans="1:9" ht="14" x14ac:dyDescent="0.3">
      <c r="A18" s="442" t="s">
        <v>200</v>
      </c>
      <c r="B18" s="442"/>
      <c r="C18" s="442"/>
      <c r="D18" s="442"/>
      <c r="E18" s="442"/>
      <c r="F18" s="224">
        <v>37009</v>
      </c>
      <c r="G18" s="223">
        <v>30776</v>
      </c>
      <c r="H18" s="466" t="s">
        <v>791</v>
      </c>
    </row>
    <row r="19" spans="1:9" ht="14" x14ac:dyDescent="0.3">
      <c r="A19" s="442" t="s">
        <v>671</v>
      </c>
      <c r="B19" s="442"/>
      <c r="C19" s="442"/>
      <c r="D19" s="442"/>
      <c r="E19" s="442"/>
      <c r="F19" s="88">
        <v>752</v>
      </c>
      <c r="G19" s="89">
        <v>718</v>
      </c>
      <c r="H19" s="466" t="s">
        <v>791</v>
      </c>
    </row>
    <row r="20" spans="1:9" ht="14" x14ac:dyDescent="0.3">
      <c r="A20" s="442" t="s">
        <v>203</v>
      </c>
      <c r="B20" s="442"/>
      <c r="C20" s="442"/>
      <c r="D20" s="442"/>
      <c r="E20" s="442"/>
      <c r="F20" s="88">
        <v>10096</v>
      </c>
      <c r="G20" s="89">
        <v>7653</v>
      </c>
      <c r="H20" s="466" t="s">
        <v>791</v>
      </c>
    </row>
    <row r="21" spans="1:9" ht="14" x14ac:dyDescent="0.3">
      <c r="A21" s="16" t="s">
        <v>147</v>
      </c>
      <c r="B21" s="16"/>
      <c r="C21" s="16"/>
      <c r="D21" s="16"/>
      <c r="E21" s="16"/>
      <c r="F21" s="94">
        <f>SUM(F16:F20)</f>
        <v>48789</v>
      </c>
      <c r="G21" s="95">
        <f>SUM(G16:G20)</f>
        <v>40448</v>
      </c>
      <c r="H21" s="466" t="s">
        <v>792</v>
      </c>
      <c r="I21" s="225"/>
    </row>
    <row r="22" spans="1:9" ht="14" x14ac:dyDescent="0.3">
      <c r="A22" s="442"/>
      <c r="B22" s="442"/>
      <c r="C22" s="442"/>
      <c r="D22" s="442"/>
      <c r="E22" s="442"/>
      <c r="F22" s="3"/>
      <c r="G22" s="442"/>
    </row>
    <row r="23" spans="1:9" ht="14" x14ac:dyDescent="0.3">
      <c r="A23" s="442"/>
      <c r="B23" s="442"/>
      <c r="C23" s="442"/>
      <c r="D23" s="442"/>
      <c r="E23" s="442"/>
      <c r="F23" s="3"/>
      <c r="G23" s="442"/>
    </row>
    <row r="24" spans="1:9" ht="14" x14ac:dyDescent="0.3">
      <c r="A24" s="442"/>
      <c r="B24" s="442"/>
      <c r="C24" s="442"/>
      <c r="D24" s="442"/>
      <c r="E24" s="442"/>
      <c r="F24" s="3"/>
      <c r="G24" s="442"/>
    </row>
    <row r="25" spans="1:9" ht="14" x14ac:dyDescent="0.3">
      <c r="A25" s="3" t="s">
        <v>146</v>
      </c>
      <c r="B25" s="442"/>
      <c r="C25" s="442"/>
      <c r="D25" s="442"/>
      <c r="E25" s="442"/>
      <c r="F25" s="3"/>
      <c r="G25" s="442"/>
    </row>
    <row r="26" spans="1:9" ht="14" x14ac:dyDescent="0.3">
      <c r="A26" s="442"/>
      <c r="B26" s="442"/>
      <c r="C26" s="442"/>
      <c r="D26" s="442"/>
      <c r="E26" s="442"/>
      <c r="F26" s="80">
        <v>41274</v>
      </c>
      <c r="G26" s="81">
        <v>40908</v>
      </c>
    </row>
    <row r="27" spans="1:9" ht="14" x14ac:dyDescent="0.3">
      <c r="A27" s="442"/>
      <c r="B27" s="442"/>
      <c r="C27" s="442"/>
      <c r="D27" s="442"/>
      <c r="E27" s="442"/>
      <c r="F27" s="3"/>
      <c r="G27" s="442"/>
    </row>
    <row r="28" spans="1:9" ht="14" x14ac:dyDescent="0.3">
      <c r="A28" s="442" t="s">
        <v>197</v>
      </c>
      <c r="B28" s="442"/>
      <c r="C28" s="442"/>
      <c r="D28" s="442"/>
      <c r="E28" s="442"/>
      <c r="F28" s="224">
        <v>9465</v>
      </c>
      <c r="G28" s="223">
        <v>10896</v>
      </c>
      <c r="H28" s="466" t="s">
        <v>793</v>
      </c>
    </row>
    <row r="29" spans="1:9" ht="14" x14ac:dyDescent="0.3">
      <c r="A29" s="442" t="s">
        <v>198</v>
      </c>
      <c r="B29" s="442"/>
      <c r="C29" s="442"/>
      <c r="D29" s="442"/>
      <c r="E29" s="442"/>
      <c r="F29" s="224">
        <v>2472</v>
      </c>
      <c r="G29" s="223">
        <v>3155</v>
      </c>
      <c r="H29" s="466" t="s">
        <v>793</v>
      </c>
    </row>
    <row r="30" spans="1:9" ht="14" x14ac:dyDescent="0.3">
      <c r="A30" s="442" t="s">
        <v>200</v>
      </c>
      <c r="B30" s="442"/>
      <c r="C30" s="442"/>
      <c r="D30" s="442"/>
      <c r="E30" s="442"/>
      <c r="F30" s="224">
        <v>59604</v>
      </c>
      <c r="G30" s="223">
        <v>52546</v>
      </c>
      <c r="H30" s="466" t="s">
        <v>793</v>
      </c>
    </row>
    <row r="31" spans="1:9" ht="14" x14ac:dyDescent="0.3">
      <c r="A31" s="442" t="s">
        <v>671</v>
      </c>
      <c r="B31" s="442"/>
      <c r="C31" s="442"/>
      <c r="D31" s="442"/>
      <c r="E31" s="442"/>
      <c r="F31" s="88">
        <v>9951</v>
      </c>
      <c r="G31" s="89">
        <v>14443</v>
      </c>
      <c r="H31" s="466" t="s">
        <v>793</v>
      </c>
    </row>
    <row r="32" spans="1:9" ht="14" x14ac:dyDescent="0.3">
      <c r="A32" s="442" t="s">
        <v>203</v>
      </c>
      <c r="B32" s="442"/>
      <c r="C32" s="442"/>
      <c r="D32" s="442"/>
      <c r="E32" s="442"/>
      <c r="F32" s="88">
        <v>21759</v>
      </c>
      <c r="G32" s="89">
        <v>17624</v>
      </c>
      <c r="H32" s="466" t="s">
        <v>793</v>
      </c>
      <c r="I32" s="225"/>
    </row>
    <row r="33" spans="1:9" ht="14" x14ac:dyDescent="0.3">
      <c r="A33" s="16" t="s">
        <v>111</v>
      </c>
      <c r="B33" s="16"/>
      <c r="C33" s="16"/>
      <c r="D33" s="16"/>
      <c r="E33" s="16"/>
      <c r="F33" s="94">
        <f>SUM(F28:F32)</f>
        <v>103251</v>
      </c>
      <c r="G33" s="95">
        <f>SUM(G28:G32)</f>
        <v>98664</v>
      </c>
      <c r="H33" s="466" t="s">
        <v>794</v>
      </c>
      <c r="I33" s="225"/>
    </row>
    <row r="34" spans="1:9" ht="14" x14ac:dyDescent="0.3">
      <c r="A34" s="442"/>
      <c r="B34" s="442"/>
      <c r="C34" s="442"/>
      <c r="D34" s="442"/>
      <c r="E34" s="442"/>
      <c r="F34" s="3"/>
      <c r="G34" s="442"/>
    </row>
    <row r="35" spans="1:9" ht="14" x14ac:dyDescent="0.3">
      <c r="A35" s="442"/>
      <c r="B35" s="442"/>
      <c r="C35" s="442"/>
      <c r="D35" s="442"/>
      <c r="E35" s="442"/>
      <c r="F35" s="3"/>
      <c r="G35" s="3"/>
      <c r="H35" s="442"/>
    </row>
    <row r="36" spans="1:9" ht="14" x14ac:dyDescent="0.3">
      <c r="A36" s="442"/>
    </row>
    <row r="38" spans="1:9" ht="14" x14ac:dyDescent="0.3">
      <c r="A38" s="442"/>
      <c r="B38" s="442"/>
      <c r="C38" s="442"/>
      <c r="D38" s="442"/>
      <c r="E38" s="442"/>
      <c r="F38" s="3"/>
      <c r="G38" s="442"/>
    </row>
    <row r="39" spans="1:9" ht="14" x14ac:dyDescent="0.3">
      <c r="A39" s="332"/>
      <c r="B39" s="442"/>
      <c r="C39" s="442"/>
      <c r="D39" s="442"/>
      <c r="E39" s="442"/>
      <c r="F39" s="3"/>
      <c r="G39" s="442"/>
    </row>
    <row r="40" spans="1:9" ht="14" x14ac:dyDescent="0.3">
      <c r="A40" s="442"/>
      <c r="B40" s="442"/>
      <c r="C40" s="442"/>
      <c r="D40" s="442"/>
      <c r="E40" s="442"/>
      <c r="F40" s="3"/>
      <c r="G40" s="442"/>
    </row>
    <row r="41" spans="1:9" ht="14" x14ac:dyDescent="0.3">
      <c r="A41" s="3"/>
    </row>
    <row r="43" spans="1:9" ht="14" x14ac:dyDescent="0.3">
      <c r="A43" s="442"/>
      <c r="B43" s="442"/>
      <c r="C43" s="442"/>
      <c r="D43" s="442"/>
      <c r="E43" s="442"/>
      <c r="F43" s="3"/>
      <c r="G43" s="442"/>
    </row>
    <row r="44" spans="1:9" ht="14" x14ac:dyDescent="0.3">
      <c r="A44" s="442"/>
      <c r="B44" s="442"/>
      <c r="C44" s="442"/>
      <c r="D44" s="442"/>
      <c r="E44" s="442"/>
      <c r="F44" s="3"/>
      <c r="G44" s="442"/>
    </row>
    <row r="45" spans="1:9" ht="14" x14ac:dyDescent="0.3">
      <c r="A45" s="442"/>
      <c r="B45" s="442"/>
      <c r="C45" s="442"/>
      <c r="D45" s="442"/>
      <c r="E45" s="442"/>
      <c r="F45" s="3"/>
      <c r="G45" s="442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topLeftCell="A19" zoomScaleNormal="100" workbookViewId="0">
      <selection activeCell="J31" sqref="J31"/>
    </sheetView>
  </sheetViews>
  <sheetFormatPr baseColWidth="10" defaultRowHeight="12.5" x14ac:dyDescent="0.25"/>
  <sheetData>
    <row r="2" spans="1:9" ht="14" x14ac:dyDescent="0.3">
      <c r="A2" s="49" t="s">
        <v>444</v>
      </c>
      <c r="B2" s="5"/>
      <c r="C2" s="5"/>
      <c r="D2" s="5"/>
      <c r="E2" s="5"/>
      <c r="F2" s="5"/>
      <c r="G2" s="4"/>
      <c r="H2" s="5"/>
    </row>
    <row r="3" spans="1:9" ht="14" x14ac:dyDescent="0.3">
      <c r="A3" s="6"/>
      <c r="B3" s="6"/>
      <c r="C3" s="6"/>
      <c r="D3" s="6"/>
      <c r="E3" s="6"/>
      <c r="F3" s="6"/>
      <c r="G3" s="3"/>
      <c r="H3" s="6"/>
    </row>
    <row r="4" spans="1:9" ht="14" x14ac:dyDescent="0.3">
      <c r="A4" s="6"/>
      <c r="B4" s="6"/>
      <c r="C4" s="6"/>
      <c r="D4" s="6"/>
      <c r="E4" s="6"/>
      <c r="F4" s="6"/>
      <c r="G4" s="80">
        <f>Resultatregnskap!C5</f>
        <v>41274</v>
      </c>
      <c r="H4" s="81">
        <f>Resultatregnskap!D5</f>
        <v>40908</v>
      </c>
      <c r="I4" s="464" t="s">
        <v>309</v>
      </c>
    </row>
    <row r="5" spans="1:9" ht="14" x14ac:dyDescent="0.3">
      <c r="A5" s="6"/>
      <c r="B5" s="6"/>
      <c r="C5" s="6"/>
      <c r="D5" s="6"/>
      <c r="E5" s="6"/>
      <c r="F5" s="6"/>
      <c r="G5" s="3"/>
      <c r="H5" s="6"/>
      <c r="I5" s="417"/>
    </row>
    <row r="6" spans="1:9" ht="14" x14ac:dyDescent="0.3">
      <c r="A6" s="730" t="s">
        <v>123</v>
      </c>
      <c r="B6" s="730"/>
      <c r="C6" s="730"/>
      <c r="D6" s="730"/>
      <c r="E6" s="730"/>
      <c r="F6" s="730"/>
      <c r="G6" s="88">
        <v>1355644</v>
      </c>
      <c r="H6" s="89">
        <v>1571395</v>
      </c>
      <c r="I6" s="464" t="s">
        <v>795</v>
      </c>
    </row>
    <row r="7" spans="1:9" s="508" customFormat="1" ht="14" x14ac:dyDescent="0.3">
      <c r="A7" s="730" t="s">
        <v>882</v>
      </c>
      <c r="B7" s="730"/>
      <c r="C7" s="730"/>
      <c r="D7" s="730"/>
      <c r="E7" s="730"/>
      <c r="F7" s="730"/>
      <c r="G7" s="88">
        <v>51300</v>
      </c>
      <c r="H7" s="89">
        <v>40671</v>
      </c>
      <c r="I7" s="464" t="s">
        <v>795</v>
      </c>
    </row>
    <row r="8" spans="1:9" ht="14" x14ac:dyDescent="0.3">
      <c r="A8" s="730" t="s">
        <v>124</v>
      </c>
      <c r="B8" s="730"/>
      <c r="C8" s="730"/>
      <c r="D8" s="730"/>
      <c r="E8" s="730"/>
      <c r="F8" s="730"/>
      <c r="G8" s="88">
        <v>33228</v>
      </c>
      <c r="H8" s="89">
        <v>30458</v>
      </c>
      <c r="I8" s="464" t="s">
        <v>796</v>
      </c>
    </row>
    <row r="9" spans="1:9" ht="14" x14ac:dyDescent="0.3">
      <c r="A9" s="6" t="s">
        <v>121</v>
      </c>
      <c r="B9" s="6"/>
      <c r="C9" s="6"/>
      <c r="D9" s="6"/>
      <c r="E9" s="6"/>
      <c r="F9" s="6"/>
      <c r="G9" s="88">
        <v>11</v>
      </c>
      <c r="H9" s="89">
        <v>11</v>
      </c>
      <c r="I9" s="464" t="s">
        <v>797</v>
      </c>
    </row>
    <row r="10" spans="1:9" ht="14" x14ac:dyDescent="0.3">
      <c r="A10" s="15" t="s">
        <v>122</v>
      </c>
      <c r="B10" s="16"/>
      <c r="C10" s="16"/>
      <c r="D10" s="16"/>
      <c r="E10" s="16"/>
      <c r="F10" s="16"/>
      <c r="G10" s="94">
        <f>SUM(G6:G9)</f>
        <v>1440183</v>
      </c>
      <c r="H10" s="95">
        <f>SUM(H6:H9)</f>
        <v>1642535</v>
      </c>
      <c r="I10" s="466" t="s">
        <v>798</v>
      </c>
    </row>
    <row r="13" spans="1:9" ht="14" x14ac:dyDescent="0.3">
      <c r="A13" s="341" t="s">
        <v>942</v>
      </c>
      <c r="B13" s="341"/>
      <c r="C13" s="341"/>
      <c r="D13" s="341"/>
      <c r="E13" s="341"/>
      <c r="F13" s="341"/>
      <c r="G13" s="341"/>
      <c r="H13" s="341"/>
      <c r="I13" s="341"/>
    </row>
    <row r="14" spans="1:9" ht="14" x14ac:dyDescent="0.3">
      <c r="A14" s="341" t="s">
        <v>883</v>
      </c>
      <c r="B14" s="341"/>
      <c r="C14" s="341"/>
      <c r="D14" s="341"/>
      <c r="E14" s="341"/>
      <c r="F14" s="341"/>
      <c r="G14" s="341"/>
      <c r="H14" s="341"/>
      <c r="I14" s="341"/>
    </row>
    <row r="15" spans="1:9" ht="14" x14ac:dyDescent="0.3">
      <c r="A15" s="341" t="s">
        <v>943</v>
      </c>
      <c r="B15" s="341"/>
      <c r="C15" s="341"/>
      <c r="D15" s="341"/>
      <c r="E15" s="341"/>
      <c r="F15" s="341"/>
      <c r="G15" s="341"/>
      <c r="H15" s="341"/>
      <c r="I15" s="341"/>
    </row>
    <row r="16" spans="1:9" ht="14" x14ac:dyDescent="0.3">
      <c r="A16" s="341" t="s">
        <v>884</v>
      </c>
      <c r="B16" s="341"/>
      <c r="C16" s="341"/>
      <c r="D16" s="341"/>
      <c r="E16" s="341"/>
      <c r="F16" s="341"/>
      <c r="G16" s="341"/>
      <c r="H16" s="341"/>
      <c r="I16" s="341"/>
    </row>
    <row r="17" spans="1:9" ht="14" x14ac:dyDescent="0.3">
      <c r="A17" s="341" t="s">
        <v>885</v>
      </c>
      <c r="B17" s="341"/>
      <c r="C17" s="341"/>
      <c r="D17" s="341"/>
      <c r="E17" s="341"/>
      <c r="F17" s="341"/>
      <c r="G17" s="341"/>
      <c r="H17" s="341"/>
      <c r="I17" s="341"/>
    </row>
    <row r="18" spans="1:9" ht="14" x14ac:dyDescent="0.3">
      <c r="A18" s="341" t="s">
        <v>886</v>
      </c>
      <c r="B18" s="341"/>
      <c r="C18" s="341"/>
      <c r="D18" s="341"/>
      <c r="E18" s="341"/>
      <c r="F18" s="341"/>
      <c r="G18" s="341"/>
      <c r="H18" s="341"/>
      <c r="I18" s="341"/>
    </row>
    <row r="19" spans="1:9" ht="14" x14ac:dyDescent="0.3">
      <c r="A19" s="341" t="s">
        <v>887</v>
      </c>
      <c r="B19" s="508"/>
      <c r="C19" s="508"/>
      <c r="D19" s="508"/>
      <c r="E19" s="508"/>
      <c r="F19" s="508"/>
      <c r="G19" s="508"/>
      <c r="H19" s="508"/>
      <c r="I19" s="508"/>
    </row>
    <row r="20" spans="1:9" x14ac:dyDescent="0.25">
      <c r="A20" s="508"/>
      <c r="B20" s="508"/>
      <c r="C20" s="508"/>
      <c r="D20" s="508"/>
      <c r="E20" s="508"/>
      <c r="F20" s="508"/>
      <c r="G20" s="508"/>
      <c r="H20" s="508"/>
      <c r="I20" s="508"/>
    </row>
    <row r="21" spans="1:9" ht="14" x14ac:dyDescent="0.3">
      <c r="A21" s="341" t="s">
        <v>888</v>
      </c>
      <c r="B21" s="341"/>
      <c r="C21" s="341"/>
      <c r="D21" s="341"/>
      <c r="E21" s="341"/>
      <c r="F21" s="341"/>
      <c r="G21" s="331"/>
      <c r="H21" s="508"/>
      <c r="I21" s="508"/>
    </row>
    <row r="22" spans="1:9" ht="14" x14ac:dyDescent="0.3">
      <c r="A22" s="341"/>
      <c r="B22" s="341"/>
      <c r="C22" s="341"/>
      <c r="D22" s="341"/>
      <c r="E22" s="341"/>
      <c r="F22" s="341"/>
      <c r="G22" s="637"/>
      <c r="H22" s="508"/>
      <c r="I22" s="508"/>
    </row>
    <row r="23" spans="1:9" ht="14" x14ac:dyDescent="0.3">
      <c r="A23" s="341" t="s">
        <v>889</v>
      </c>
      <c r="B23" s="341"/>
      <c r="C23" s="341"/>
      <c r="D23" s="341"/>
      <c r="E23" s="341"/>
      <c r="F23" s="638"/>
      <c r="G23" s="639">
        <v>-15</v>
      </c>
      <c r="H23" s="508"/>
      <c r="I23" s="508"/>
    </row>
    <row r="24" spans="1:9" ht="14" x14ac:dyDescent="0.3">
      <c r="A24" s="341" t="s">
        <v>890</v>
      </c>
      <c r="B24" s="341"/>
      <c r="C24" s="341"/>
      <c r="D24" s="341"/>
      <c r="E24" s="341"/>
      <c r="F24" s="638"/>
      <c r="G24" s="639">
        <v>4</v>
      </c>
      <c r="H24" s="508"/>
      <c r="I24" s="508"/>
    </row>
    <row r="25" spans="1:9" ht="14" x14ac:dyDescent="0.3">
      <c r="A25" s="341" t="s">
        <v>891</v>
      </c>
      <c r="B25" s="341"/>
      <c r="C25" s="341"/>
      <c r="D25" s="341"/>
      <c r="E25" s="341"/>
      <c r="F25" s="638"/>
      <c r="G25" s="639">
        <v>-199</v>
      </c>
      <c r="H25" s="508"/>
      <c r="I25" s="508"/>
    </row>
    <row r="26" spans="1:9" ht="14" x14ac:dyDescent="0.3">
      <c r="A26" s="341" t="s">
        <v>892</v>
      </c>
      <c r="B26" s="341"/>
      <c r="C26" s="341"/>
      <c r="D26" s="341"/>
      <c r="E26" s="341"/>
      <c r="F26" s="638"/>
      <c r="G26" s="639">
        <v>-53</v>
      </c>
      <c r="H26" s="508"/>
      <c r="I26" s="508"/>
    </row>
    <row r="27" spans="1:9" ht="14" x14ac:dyDescent="0.3">
      <c r="A27" s="341" t="s">
        <v>893</v>
      </c>
      <c r="B27" s="341"/>
      <c r="C27" s="341"/>
      <c r="D27" s="341"/>
      <c r="E27" s="341"/>
      <c r="F27" s="638"/>
      <c r="G27" s="639">
        <v>33</v>
      </c>
      <c r="H27" s="508"/>
      <c r="I27" s="508"/>
    </row>
    <row r="28" spans="1:9" ht="14" x14ac:dyDescent="0.3">
      <c r="A28" s="341" t="s">
        <v>894</v>
      </c>
      <c r="B28" s="341"/>
      <c r="C28" s="341"/>
      <c r="D28" s="341"/>
      <c r="E28" s="341"/>
      <c r="F28" s="638"/>
      <c r="G28" s="639">
        <v>-6</v>
      </c>
      <c r="H28" s="508"/>
      <c r="I28" s="508"/>
    </row>
    <row r="29" spans="1:9" ht="14" x14ac:dyDescent="0.3">
      <c r="A29" s="341" t="s">
        <v>895</v>
      </c>
      <c r="B29" s="341"/>
      <c r="C29" s="341"/>
      <c r="D29" s="341"/>
      <c r="E29" s="341"/>
      <c r="F29" s="638"/>
      <c r="G29" s="639">
        <v>33</v>
      </c>
      <c r="H29" s="508"/>
      <c r="I29" s="508"/>
    </row>
    <row r="30" spans="1:9" ht="14" x14ac:dyDescent="0.3">
      <c r="A30" s="341"/>
      <c r="B30" s="341"/>
      <c r="C30" s="341"/>
      <c r="D30" s="341"/>
      <c r="E30" s="341"/>
      <c r="F30" s="640"/>
      <c r="G30" s="641">
        <f>SUM(G23:G29)</f>
        <v>-203</v>
      </c>
      <c r="H30" s="508"/>
      <c r="I30" s="508"/>
    </row>
    <row r="31" spans="1:9" ht="14" x14ac:dyDescent="0.3">
      <c r="A31" s="341"/>
      <c r="B31" s="341"/>
      <c r="C31" s="341"/>
      <c r="D31" s="341"/>
      <c r="E31" s="341"/>
      <c r="F31" s="341"/>
      <c r="G31" s="356"/>
      <c r="H31" s="508"/>
      <c r="I31" s="508"/>
    </row>
    <row r="32" spans="1:9" ht="14" x14ac:dyDescent="0.3">
      <c r="A32" s="341" t="s">
        <v>945</v>
      </c>
      <c r="B32" s="341"/>
      <c r="C32" s="341"/>
      <c r="D32" s="341"/>
      <c r="E32" s="341"/>
      <c r="F32" s="341"/>
      <c r="G32" s="331"/>
      <c r="H32" s="508"/>
      <c r="I32" s="508"/>
    </row>
    <row r="33" spans="1:9" ht="14" x14ac:dyDescent="0.3">
      <c r="A33" s="341"/>
      <c r="B33" s="341"/>
      <c r="C33" s="341"/>
      <c r="D33" s="341"/>
      <c r="E33" s="341"/>
      <c r="F33" s="341"/>
      <c r="G33" s="331"/>
      <c r="H33" s="508"/>
      <c r="I33" s="508"/>
    </row>
    <row r="34" spans="1:9" ht="14" x14ac:dyDescent="0.3">
      <c r="A34" s="341" t="s">
        <v>896</v>
      </c>
      <c r="B34" s="331"/>
      <c r="C34" s="331"/>
      <c r="D34" s="331"/>
      <c r="E34" s="331"/>
      <c r="F34" s="331"/>
      <c r="G34" s="331"/>
      <c r="H34" s="508"/>
      <c r="I34" s="508"/>
    </row>
    <row r="35" spans="1:9" x14ac:dyDescent="0.25">
      <c r="A35" s="508"/>
      <c r="B35" s="508"/>
      <c r="C35" s="508"/>
      <c r="D35" s="508"/>
      <c r="E35" s="508"/>
      <c r="F35" s="508"/>
      <c r="G35" s="508"/>
      <c r="H35" s="508"/>
      <c r="I35" s="508"/>
    </row>
    <row r="36" spans="1:9" ht="14" x14ac:dyDescent="0.3">
      <c r="A36" s="341" t="s">
        <v>897</v>
      </c>
      <c r="B36" s="331"/>
      <c r="C36" s="331"/>
      <c r="D36" s="331"/>
      <c r="E36" s="331"/>
      <c r="F36" s="638"/>
      <c r="G36" s="342">
        <v>619</v>
      </c>
      <c r="H36" s="508"/>
      <c r="I36" s="508"/>
    </row>
    <row r="37" spans="1:9" ht="14" x14ac:dyDescent="0.3">
      <c r="A37" s="341" t="s">
        <v>898</v>
      </c>
      <c r="B37" s="331"/>
      <c r="C37" s="331"/>
      <c r="D37" s="331"/>
      <c r="E37" s="331"/>
      <c r="F37" s="638"/>
      <c r="G37" s="639">
        <v>235</v>
      </c>
      <c r="H37" s="508"/>
      <c r="I37" s="508"/>
    </row>
    <row r="38" spans="1:9" ht="14" x14ac:dyDescent="0.3">
      <c r="A38" s="341" t="s">
        <v>899</v>
      </c>
      <c r="B38" s="331"/>
      <c r="C38" s="331"/>
      <c r="D38" s="331"/>
      <c r="E38" s="331"/>
      <c r="F38" s="638"/>
      <c r="G38" s="639">
        <v>32</v>
      </c>
      <c r="H38" s="508"/>
      <c r="I38" s="508"/>
    </row>
    <row r="39" spans="1:9" ht="14" x14ac:dyDescent="0.3">
      <c r="A39" s="341" t="s">
        <v>900</v>
      </c>
      <c r="B39" s="331"/>
      <c r="C39" s="331"/>
      <c r="D39" s="331"/>
      <c r="E39" s="331"/>
      <c r="F39" s="638"/>
      <c r="G39" s="639">
        <v>96</v>
      </c>
      <c r="H39" s="508"/>
      <c r="I39" s="508"/>
    </row>
    <row r="40" spans="1:9" ht="14" x14ac:dyDescent="0.3">
      <c r="A40" s="341" t="s">
        <v>901</v>
      </c>
      <c r="B40" s="331"/>
      <c r="C40" s="331"/>
      <c r="D40" s="331"/>
      <c r="E40" s="331"/>
      <c r="F40" s="638"/>
      <c r="G40" s="639">
        <v>390</v>
      </c>
      <c r="H40" s="508"/>
      <c r="I40" s="508"/>
    </row>
    <row r="41" spans="1:9" ht="14" x14ac:dyDescent="0.3">
      <c r="A41" s="341" t="s">
        <v>902</v>
      </c>
      <c r="B41" s="331"/>
      <c r="C41" s="331"/>
      <c r="D41" s="331"/>
      <c r="E41" s="331"/>
      <c r="F41" s="638"/>
      <c r="G41" s="639">
        <v>54</v>
      </c>
      <c r="H41" s="508"/>
      <c r="I41" s="508"/>
    </row>
    <row r="42" spans="1:9" ht="14" x14ac:dyDescent="0.3">
      <c r="A42" s="341" t="s">
        <v>903</v>
      </c>
      <c r="B42" s="331"/>
      <c r="C42" s="331"/>
      <c r="D42" s="331"/>
      <c r="E42" s="331"/>
      <c r="F42" s="638"/>
      <c r="G42" s="639">
        <v>115</v>
      </c>
      <c r="H42" s="508"/>
      <c r="I42" s="508"/>
    </row>
    <row r="43" spans="1:9" ht="14" x14ac:dyDescent="0.3">
      <c r="A43" s="341" t="s">
        <v>904</v>
      </c>
      <c r="B43" s="331"/>
      <c r="C43" s="331"/>
      <c r="D43" s="331"/>
      <c r="E43" s="331"/>
      <c r="F43" s="638"/>
      <c r="G43" s="639">
        <v>-215</v>
      </c>
      <c r="H43" s="508"/>
      <c r="I43" s="508"/>
    </row>
    <row r="44" spans="1:9" ht="14" x14ac:dyDescent="0.3">
      <c r="A44" s="341" t="s">
        <v>905</v>
      </c>
      <c r="B44" s="331"/>
      <c r="C44" s="331"/>
      <c r="D44" s="331"/>
      <c r="E44" s="331"/>
      <c r="F44" s="638"/>
      <c r="G44" s="639">
        <v>69</v>
      </c>
      <c r="H44" s="508"/>
      <c r="I44" s="508"/>
    </row>
    <row r="45" spans="1:9" ht="14" x14ac:dyDescent="0.3">
      <c r="A45" s="341" t="s">
        <v>906</v>
      </c>
      <c r="B45" s="331"/>
      <c r="C45" s="331"/>
      <c r="D45" s="331"/>
      <c r="E45" s="331"/>
      <c r="F45" s="642"/>
      <c r="G45" s="639">
        <v>45</v>
      </c>
      <c r="H45" s="508"/>
      <c r="I45" s="508"/>
    </row>
    <row r="46" spans="1:9" ht="14.5" x14ac:dyDescent="0.35">
      <c r="A46" s="508"/>
      <c r="B46" s="508"/>
      <c r="C46" s="508"/>
      <c r="D46" s="508"/>
      <c r="E46" s="508"/>
      <c r="F46" s="643"/>
      <c r="G46" s="644">
        <f>SUM(G36:G45)</f>
        <v>1440</v>
      </c>
      <c r="H46" s="508"/>
      <c r="I46" s="508"/>
    </row>
    <row r="47" spans="1:9" x14ac:dyDescent="0.25">
      <c r="A47" s="508"/>
      <c r="B47" s="508"/>
      <c r="C47" s="508"/>
      <c r="D47" s="508"/>
      <c r="E47" s="508"/>
      <c r="F47" s="508"/>
      <c r="G47" s="508"/>
      <c r="H47" s="508"/>
      <c r="I47" s="508"/>
    </row>
    <row r="48" spans="1:9" ht="13" x14ac:dyDescent="0.3">
      <c r="A48" s="331"/>
      <c r="B48" s="331"/>
      <c r="C48" s="331"/>
      <c r="D48" s="331"/>
      <c r="E48" s="331"/>
      <c r="F48" s="384"/>
      <c r="G48" s="508"/>
      <c r="H48" s="508"/>
      <c r="I48" s="508"/>
    </row>
    <row r="49" spans="1:9" x14ac:dyDescent="0.25">
      <c r="A49" s="508"/>
      <c r="B49" s="508"/>
      <c r="C49" s="508"/>
      <c r="D49" s="508"/>
      <c r="E49" s="508"/>
      <c r="F49" s="508"/>
      <c r="G49" s="508"/>
      <c r="H49" s="508"/>
      <c r="I49" s="508"/>
    </row>
    <row r="50" spans="1:9" x14ac:dyDescent="0.25">
      <c r="A50" s="508"/>
      <c r="B50" s="508"/>
      <c r="C50" s="508"/>
      <c r="D50" s="508"/>
      <c r="E50" s="508"/>
      <c r="F50" s="508"/>
      <c r="G50" s="508"/>
      <c r="H50" s="508"/>
      <c r="I50" s="508"/>
    </row>
  </sheetData>
  <mergeCells count="3">
    <mergeCell ref="A6:F6"/>
    <mergeCell ref="A8:F8"/>
    <mergeCell ref="A7:F7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opLeftCell="A30" zoomScaleNormal="100" workbookViewId="0">
      <selection activeCell="D48" sqref="D48"/>
    </sheetView>
  </sheetViews>
  <sheetFormatPr baseColWidth="10" defaultRowHeight="15" customHeight="1" x14ac:dyDescent="0.25"/>
  <cols>
    <col min="1" max="1" width="63.6328125" customWidth="1"/>
    <col min="2" max="2" width="10.6328125" style="55" customWidth="1"/>
    <col min="3" max="3" width="15.6328125" style="56" customWidth="1"/>
    <col min="4" max="4" width="15.6328125" customWidth="1"/>
    <col min="5" max="5" width="11.453125" style="194"/>
  </cols>
  <sheetData>
    <row r="1" spans="1:5" ht="15" customHeight="1" x14ac:dyDescent="0.4">
      <c r="A1" s="255" t="s">
        <v>266</v>
      </c>
      <c r="B1" s="256"/>
      <c r="E1" s="301"/>
    </row>
    <row r="2" spans="1:5" ht="15" customHeight="1" x14ac:dyDescent="0.25">
      <c r="A2" s="257"/>
      <c r="B2" s="256"/>
      <c r="E2" s="301"/>
    </row>
    <row r="3" spans="1:5" ht="15" customHeight="1" x14ac:dyDescent="0.35">
      <c r="A3" s="189" t="s">
        <v>0</v>
      </c>
      <c r="B3" s="256"/>
      <c r="E3" s="301"/>
    </row>
    <row r="4" spans="1:5" ht="15" customHeight="1" thickBot="1" x14ac:dyDescent="0.3">
      <c r="A4" s="257"/>
      <c r="B4" s="256"/>
      <c r="E4" s="301"/>
    </row>
    <row r="5" spans="1:5" ht="15" customHeight="1" x14ac:dyDescent="0.3">
      <c r="A5" s="258"/>
      <c r="B5" s="259" t="s">
        <v>36</v>
      </c>
      <c r="C5" s="210">
        <f>Resultatregnskap!C5</f>
        <v>41274</v>
      </c>
      <c r="D5" s="210">
        <f>Resultatregnskap!D5</f>
        <v>40908</v>
      </c>
      <c r="E5" s="454" t="s">
        <v>310</v>
      </c>
    </row>
    <row r="6" spans="1:5" ht="15" customHeight="1" x14ac:dyDescent="0.25">
      <c r="A6" s="260" t="s">
        <v>67</v>
      </c>
      <c r="B6" s="261"/>
      <c r="C6" s="249"/>
      <c r="D6" s="249"/>
      <c r="E6" s="455"/>
    </row>
    <row r="7" spans="1:5" ht="15" customHeight="1" x14ac:dyDescent="0.25">
      <c r="A7" s="257"/>
      <c r="B7" s="261"/>
      <c r="C7" s="249"/>
      <c r="D7" s="249"/>
      <c r="E7" s="455"/>
    </row>
    <row r="8" spans="1:5" ht="15" customHeight="1" x14ac:dyDescent="0.25">
      <c r="A8" s="260" t="s">
        <v>280</v>
      </c>
      <c r="B8" s="261"/>
      <c r="C8" s="249"/>
      <c r="D8" s="249"/>
      <c r="E8" s="455"/>
    </row>
    <row r="9" spans="1:5" ht="15" customHeight="1" x14ac:dyDescent="0.25">
      <c r="A9" s="262"/>
      <c r="B9" s="261"/>
      <c r="C9" s="249"/>
      <c r="D9" s="249"/>
      <c r="E9" s="455"/>
    </row>
    <row r="10" spans="1:5" ht="15" customHeight="1" x14ac:dyDescent="0.25">
      <c r="A10" s="260" t="s">
        <v>68</v>
      </c>
      <c r="B10" s="261"/>
      <c r="C10" s="249"/>
      <c r="D10" s="249"/>
      <c r="E10" s="455"/>
    </row>
    <row r="11" spans="1:5" s="61" customFormat="1" ht="15" customHeight="1" x14ac:dyDescent="0.25">
      <c r="A11" s="263" t="s">
        <v>69</v>
      </c>
      <c r="B11" s="261">
        <v>4</v>
      </c>
      <c r="C11" s="249"/>
      <c r="D11" s="249"/>
      <c r="E11" s="456" t="s">
        <v>706</v>
      </c>
    </row>
    <row r="12" spans="1:5" s="61" customFormat="1" ht="15" customHeight="1" x14ac:dyDescent="0.25">
      <c r="A12" s="263" t="s">
        <v>70</v>
      </c>
      <c r="B12" s="261">
        <v>4</v>
      </c>
      <c r="C12" s="249">
        <v>6030</v>
      </c>
      <c r="D12" s="85">
        <v>6468</v>
      </c>
      <c r="E12" s="456" t="s">
        <v>707</v>
      </c>
    </row>
    <row r="13" spans="1:5" ht="15" customHeight="1" x14ac:dyDescent="0.25">
      <c r="A13" s="264" t="s">
        <v>71</v>
      </c>
      <c r="B13" s="261"/>
      <c r="C13" s="252">
        <f>SUBTOTAL(9,C11:C12)</f>
        <v>6030</v>
      </c>
      <c r="D13" s="252">
        <f>SUBTOTAL(9,D11:D12)</f>
        <v>6468</v>
      </c>
      <c r="E13" s="456" t="s">
        <v>311</v>
      </c>
    </row>
    <row r="14" spans="1:5" ht="15" customHeight="1" x14ac:dyDescent="0.25">
      <c r="A14" s="262"/>
      <c r="B14" s="261"/>
      <c r="C14" s="249"/>
      <c r="D14" s="249"/>
      <c r="E14" s="455"/>
    </row>
    <row r="15" spans="1:5" ht="15" customHeight="1" x14ac:dyDescent="0.25">
      <c r="A15" s="260" t="s">
        <v>72</v>
      </c>
      <c r="B15" s="261"/>
      <c r="C15" s="249"/>
      <c r="D15" s="249"/>
      <c r="E15" s="455"/>
    </row>
    <row r="16" spans="1:5" s="61" customFormat="1" ht="15" customHeight="1" x14ac:dyDescent="0.25">
      <c r="A16" s="263" t="s">
        <v>73</v>
      </c>
      <c r="B16" s="261">
        <v>5</v>
      </c>
      <c r="C16" s="249">
        <v>7920725</v>
      </c>
      <c r="D16" s="328">
        <v>8286224</v>
      </c>
      <c r="E16" s="456" t="s">
        <v>708</v>
      </c>
    </row>
    <row r="17" spans="1:5" s="61" customFormat="1" ht="15" customHeight="1" x14ac:dyDescent="0.25">
      <c r="A17" s="263" t="s">
        <v>242</v>
      </c>
      <c r="B17" s="261">
        <v>5</v>
      </c>
      <c r="C17" s="249">
        <v>37955</v>
      </c>
      <c r="D17" s="328">
        <v>34590</v>
      </c>
      <c r="E17" s="456" t="s">
        <v>709</v>
      </c>
    </row>
    <row r="18" spans="1:5" s="61" customFormat="1" ht="15" customHeight="1" x14ac:dyDescent="0.25">
      <c r="A18" s="263" t="s">
        <v>74</v>
      </c>
      <c r="B18" s="261">
        <v>5</v>
      </c>
      <c r="C18" s="249">
        <v>681044</v>
      </c>
      <c r="D18" s="328">
        <v>646466</v>
      </c>
      <c r="E18" s="456" t="s">
        <v>710</v>
      </c>
    </row>
    <row r="19" spans="1:5" s="159" customFormat="1" ht="15" customHeight="1" x14ac:dyDescent="0.25">
      <c r="A19" s="263" t="s">
        <v>22</v>
      </c>
      <c r="B19" s="265">
        <v>5</v>
      </c>
      <c r="C19" s="251">
        <v>446578</v>
      </c>
      <c r="D19" s="329">
        <v>309845</v>
      </c>
      <c r="E19" s="456" t="s">
        <v>711</v>
      </c>
    </row>
    <row r="20" spans="1:5" s="61" customFormat="1" ht="15" customHeight="1" x14ac:dyDescent="0.25">
      <c r="A20" s="263" t="s">
        <v>75</v>
      </c>
      <c r="B20" s="261">
        <v>5</v>
      </c>
      <c r="C20" s="249"/>
      <c r="D20" s="249"/>
      <c r="E20" s="456" t="s">
        <v>712</v>
      </c>
    </row>
    <row r="21" spans="1:5" ht="15" customHeight="1" x14ac:dyDescent="0.25">
      <c r="A21" s="264" t="s">
        <v>76</v>
      </c>
      <c r="B21" s="261"/>
      <c r="C21" s="252">
        <f>SUBTOTAL(9,C16:C20)</f>
        <v>9086302</v>
      </c>
      <c r="D21" s="252">
        <f>SUBTOTAL(9,D16:D20)</f>
        <v>9277125</v>
      </c>
      <c r="E21" s="456" t="s">
        <v>312</v>
      </c>
    </row>
    <row r="22" spans="1:5" ht="15" customHeight="1" x14ac:dyDescent="0.25">
      <c r="A22" s="262"/>
      <c r="B22" s="261"/>
      <c r="C22" s="249"/>
      <c r="D22" s="249"/>
      <c r="E22" s="455"/>
    </row>
    <row r="23" spans="1:5" ht="15" customHeight="1" x14ac:dyDescent="0.25">
      <c r="A23" s="260" t="s">
        <v>77</v>
      </c>
      <c r="B23" s="261"/>
      <c r="C23" s="249"/>
      <c r="D23" s="249"/>
      <c r="E23" s="455"/>
    </row>
    <row r="24" spans="1:5" s="61" customFormat="1" ht="15" customHeight="1" x14ac:dyDescent="0.25">
      <c r="A24" s="263" t="s">
        <v>78</v>
      </c>
      <c r="B24" s="261">
        <v>11</v>
      </c>
      <c r="C24" s="328">
        <v>56569</v>
      </c>
      <c r="D24" s="328">
        <v>56569</v>
      </c>
      <c r="E24" s="456" t="s">
        <v>713</v>
      </c>
    </row>
    <row r="25" spans="1:5" s="61" customFormat="1" ht="15" customHeight="1" x14ac:dyDescent="0.25">
      <c r="A25" s="263" t="s">
        <v>79</v>
      </c>
      <c r="B25" s="261">
        <v>11</v>
      </c>
      <c r="C25" s="328">
        <v>10860</v>
      </c>
      <c r="D25" s="328">
        <v>7520</v>
      </c>
      <c r="E25" s="456" t="s">
        <v>714</v>
      </c>
    </row>
    <row r="26" spans="1:5" s="61" customFormat="1" ht="15" customHeight="1" x14ac:dyDescent="0.25">
      <c r="A26" s="263" t="s">
        <v>80</v>
      </c>
      <c r="B26" s="261">
        <v>11</v>
      </c>
      <c r="C26" s="328">
        <f>858</f>
        <v>858</v>
      </c>
      <c r="D26" s="328">
        <v>858</v>
      </c>
      <c r="E26" s="456" t="s">
        <v>715</v>
      </c>
    </row>
    <row r="27" spans="1:5" s="61" customFormat="1" ht="15" customHeight="1" x14ac:dyDescent="0.25">
      <c r="A27" s="263" t="s">
        <v>243</v>
      </c>
      <c r="B27" s="261"/>
      <c r="C27" s="328">
        <v>332</v>
      </c>
      <c r="D27" s="328">
        <v>332</v>
      </c>
      <c r="E27" s="456" t="s">
        <v>716</v>
      </c>
    </row>
    <row r="28" spans="1:5" ht="15" customHeight="1" x14ac:dyDescent="0.25">
      <c r="A28" s="264" t="s">
        <v>81</v>
      </c>
      <c r="B28" s="261"/>
      <c r="C28" s="252">
        <f>SUBTOTAL(9,C24:C27)</f>
        <v>68619</v>
      </c>
      <c r="D28" s="252">
        <f>SUBTOTAL(9,D24:D27)</f>
        <v>65279</v>
      </c>
      <c r="E28" s="456" t="s">
        <v>313</v>
      </c>
    </row>
    <row r="29" spans="1:5" ht="15" customHeight="1" x14ac:dyDescent="0.25">
      <c r="A29" s="264"/>
      <c r="B29" s="261"/>
      <c r="C29" s="249"/>
      <c r="D29" s="249"/>
      <c r="E29" s="455"/>
    </row>
    <row r="30" spans="1:5" ht="15" customHeight="1" x14ac:dyDescent="0.3">
      <c r="A30" s="260" t="s">
        <v>82</v>
      </c>
      <c r="B30" s="266"/>
      <c r="C30" s="253">
        <f>SUBTOTAL(9,C11:C29)</f>
        <v>9160951</v>
      </c>
      <c r="D30" s="254">
        <f>SUBTOTAL(9,D11:D29)</f>
        <v>9348872</v>
      </c>
      <c r="E30" s="456" t="s">
        <v>717</v>
      </c>
    </row>
    <row r="31" spans="1:5" ht="15" customHeight="1" x14ac:dyDescent="0.25">
      <c r="A31" s="262"/>
      <c r="B31" s="261"/>
      <c r="C31" s="249"/>
      <c r="D31" s="249"/>
      <c r="E31" s="455"/>
    </row>
    <row r="32" spans="1:5" ht="15" customHeight="1" x14ac:dyDescent="0.25">
      <c r="A32" s="260" t="s">
        <v>83</v>
      </c>
      <c r="B32" s="261"/>
      <c r="C32" s="249"/>
      <c r="D32" s="249"/>
      <c r="E32" s="455"/>
    </row>
    <row r="33" spans="1:5" ht="15" customHeight="1" x14ac:dyDescent="0.25">
      <c r="A33" s="262"/>
      <c r="B33" s="261"/>
      <c r="C33" s="249"/>
      <c r="D33" s="249"/>
      <c r="E33" s="455"/>
    </row>
    <row r="34" spans="1:5" ht="15" customHeight="1" x14ac:dyDescent="0.25">
      <c r="A34" s="260" t="s">
        <v>84</v>
      </c>
      <c r="B34" s="261"/>
      <c r="C34" s="249"/>
      <c r="D34" s="249"/>
      <c r="E34" s="455"/>
    </row>
    <row r="35" spans="1:5" s="61" customFormat="1" ht="15" customHeight="1" x14ac:dyDescent="0.25">
      <c r="A35" s="263" t="s">
        <v>85</v>
      </c>
      <c r="B35" s="261">
        <v>12</v>
      </c>
      <c r="C35" s="249">
        <v>409</v>
      </c>
      <c r="D35" s="328">
        <v>551</v>
      </c>
      <c r="E35" s="456" t="s">
        <v>314</v>
      </c>
    </row>
    <row r="36" spans="1:5" s="61" customFormat="1" ht="15" customHeight="1" x14ac:dyDescent="0.25">
      <c r="A36" s="263" t="s">
        <v>86</v>
      </c>
      <c r="B36" s="261">
        <v>12</v>
      </c>
      <c r="C36" s="249"/>
      <c r="D36" s="249"/>
      <c r="E36" s="456" t="s">
        <v>315</v>
      </c>
    </row>
    <row r="37" spans="1:5" ht="15" customHeight="1" x14ac:dyDescent="0.25">
      <c r="A37" s="264" t="s">
        <v>281</v>
      </c>
      <c r="B37" s="261"/>
      <c r="C37" s="252">
        <f>SUBTOTAL(9,C35:C36)</f>
        <v>409</v>
      </c>
      <c r="D37" s="252">
        <f>SUBTOTAL(9,D35:D36)</f>
        <v>551</v>
      </c>
      <c r="E37" s="456" t="s">
        <v>718</v>
      </c>
    </row>
    <row r="38" spans="1:5" ht="15" customHeight="1" x14ac:dyDescent="0.25">
      <c r="A38" s="262"/>
      <c r="B38" s="261"/>
      <c r="C38" s="249"/>
      <c r="D38" s="249"/>
      <c r="E38" s="455"/>
    </row>
    <row r="39" spans="1:5" ht="15" customHeight="1" x14ac:dyDescent="0.25">
      <c r="A39" s="260" t="s">
        <v>87</v>
      </c>
      <c r="B39" s="261"/>
      <c r="C39" s="249"/>
      <c r="D39" s="249"/>
      <c r="E39" s="455"/>
    </row>
    <row r="40" spans="1:5" s="61" customFormat="1" ht="15" customHeight="1" x14ac:dyDescent="0.25">
      <c r="A40" s="263" t="s">
        <v>88</v>
      </c>
      <c r="B40" s="261">
        <v>13</v>
      </c>
      <c r="C40" s="249">
        <v>227462</v>
      </c>
      <c r="D40" s="328">
        <v>174953</v>
      </c>
      <c r="E40" s="456" t="s">
        <v>316</v>
      </c>
    </row>
    <row r="41" spans="1:5" s="61" customFormat="1" ht="15" customHeight="1" x14ac:dyDescent="0.25">
      <c r="A41" s="263" t="s">
        <v>35</v>
      </c>
      <c r="B41" s="261">
        <v>14</v>
      </c>
      <c r="C41" s="249">
        <v>31241</v>
      </c>
      <c r="D41" s="328">
        <v>24683</v>
      </c>
      <c r="E41" s="456" t="s">
        <v>317</v>
      </c>
    </row>
    <row r="42" spans="1:5" s="61" customFormat="1" ht="15" customHeight="1" x14ac:dyDescent="0.25">
      <c r="A42" s="263" t="s">
        <v>116</v>
      </c>
      <c r="B42" s="261">
        <v>16</v>
      </c>
      <c r="C42" s="249">
        <v>48789</v>
      </c>
      <c r="D42" s="328">
        <v>40448</v>
      </c>
      <c r="E42" s="456" t="s">
        <v>318</v>
      </c>
    </row>
    <row r="43" spans="1:5" ht="15" customHeight="1" x14ac:dyDescent="0.25">
      <c r="A43" s="264" t="s">
        <v>89</v>
      </c>
      <c r="B43" s="261"/>
      <c r="C43" s="252">
        <f>SUBTOTAL(9,C40:C42)</f>
        <v>307492</v>
      </c>
      <c r="D43" s="252">
        <f>SUBTOTAL(9,D40:D42)</f>
        <v>240084</v>
      </c>
      <c r="E43" s="456" t="s">
        <v>719</v>
      </c>
    </row>
    <row r="44" spans="1:5" ht="15" customHeight="1" x14ac:dyDescent="0.25">
      <c r="A44" s="264"/>
      <c r="B44" s="261"/>
      <c r="C44" s="252"/>
      <c r="D44" s="252"/>
      <c r="E44" s="455"/>
    </row>
    <row r="45" spans="1:5" ht="15" customHeight="1" x14ac:dyDescent="0.25">
      <c r="A45" s="260" t="s">
        <v>491</v>
      </c>
      <c r="B45" s="261"/>
      <c r="C45" s="252"/>
      <c r="D45" s="252"/>
      <c r="E45" s="455"/>
    </row>
    <row r="46" spans="1:5" ht="15" customHeight="1" x14ac:dyDescent="0.25">
      <c r="A46" s="263" t="s">
        <v>446</v>
      </c>
      <c r="B46" s="261">
        <v>8</v>
      </c>
      <c r="C46" s="249"/>
      <c r="D46" s="249"/>
      <c r="E46" s="456" t="s">
        <v>720</v>
      </c>
    </row>
    <row r="47" spans="1:5" ht="15" customHeight="1" x14ac:dyDescent="0.25">
      <c r="A47" s="264" t="s">
        <v>447</v>
      </c>
      <c r="B47" s="261"/>
      <c r="C47" s="252">
        <f>SUBTOTAL(9,C46)</f>
        <v>0</v>
      </c>
      <c r="D47" s="252">
        <f>SUBTOTAL(9,D46)</f>
        <v>0</v>
      </c>
      <c r="E47" s="456" t="s">
        <v>448</v>
      </c>
    </row>
    <row r="48" spans="1:5" ht="15" customHeight="1" x14ac:dyDescent="0.25">
      <c r="A48" s="262"/>
      <c r="B48" s="261"/>
      <c r="C48" s="249"/>
      <c r="D48" s="249"/>
      <c r="E48" s="455"/>
    </row>
    <row r="49" spans="1:5" ht="15" customHeight="1" x14ac:dyDescent="0.25">
      <c r="A49" s="260" t="s">
        <v>445</v>
      </c>
      <c r="B49" s="261"/>
      <c r="C49" s="249"/>
      <c r="D49" s="249"/>
      <c r="E49" s="455"/>
    </row>
    <row r="50" spans="1:5" s="61" customFormat="1" ht="15" customHeight="1" x14ac:dyDescent="0.25">
      <c r="A50" s="263" t="s">
        <v>406</v>
      </c>
      <c r="B50" s="261">
        <v>17</v>
      </c>
      <c r="C50" s="249">
        <v>1406944</v>
      </c>
      <c r="D50" s="328">
        <v>1612066</v>
      </c>
      <c r="E50" s="456" t="s">
        <v>319</v>
      </c>
    </row>
    <row r="51" spans="1:5" s="61" customFormat="1" ht="15" customHeight="1" x14ac:dyDescent="0.25">
      <c r="A51" s="263" t="s">
        <v>405</v>
      </c>
      <c r="B51" s="261">
        <v>17</v>
      </c>
      <c r="C51" s="249">
        <v>33228</v>
      </c>
      <c r="D51" s="328">
        <v>30458</v>
      </c>
      <c r="E51" s="456" t="s">
        <v>320</v>
      </c>
    </row>
    <row r="52" spans="1:5" s="61" customFormat="1" ht="15" customHeight="1" x14ac:dyDescent="0.25">
      <c r="A52" s="263" t="s">
        <v>127</v>
      </c>
      <c r="B52" s="261">
        <v>17</v>
      </c>
      <c r="C52" s="249">
        <v>11</v>
      </c>
      <c r="D52" s="328">
        <v>11</v>
      </c>
      <c r="E52" s="456" t="s">
        <v>404</v>
      </c>
    </row>
    <row r="53" spans="1:5" ht="15" customHeight="1" x14ac:dyDescent="0.25">
      <c r="A53" s="264" t="s">
        <v>128</v>
      </c>
      <c r="B53" s="261"/>
      <c r="C53" s="252">
        <f>SUBTOTAL(9,C50:C52)</f>
        <v>1440183</v>
      </c>
      <c r="D53" s="252">
        <f>SUBTOTAL(9,D50:D52)</f>
        <v>1642535</v>
      </c>
      <c r="E53" s="456" t="s">
        <v>721</v>
      </c>
    </row>
    <row r="54" spans="1:5" ht="15" customHeight="1" x14ac:dyDescent="0.25">
      <c r="A54" s="264"/>
      <c r="B54" s="261"/>
      <c r="C54" s="249"/>
      <c r="D54" s="249"/>
      <c r="E54" s="455"/>
    </row>
    <row r="55" spans="1:5" ht="15" customHeight="1" x14ac:dyDescent="0.3">
      <c r="A55" s="260" t="s">
        <v>90</v>
      </c>
      <c r="B55" s="266"/>
      <c r="C55" s="253">
        <f>SUBTOTAL(9,C35:C54)</f>
        <v>1748084</v>
      </c>
      <c r="D55" s="254">
        <f>SUBTOTAL(9,D35:D54)</f>
        <v>1883170</v>
      </c>
      <c r="E55" s="456" t="s">
        <v>722</v>
      </c>
    </row>
    <row r="56" spans="1:5" ht="15" customHeight="1" x14ac:dyDescent="0.25">
      <c r="A56" s="262"/>
      <c r="B56" s="261"/>
      <c r="C56" s="249"/>
      <c r="D56" s="249"/>
      <c r="E56" s="455"/>
    </row>
    <row r="57" spans="1:5" ht="15" customHeight="1" x14ac:dyDescent="0.3">
      <c r="A57" s="267" t="s">
        <v>91</v>
      </c>
      <c r="B57" s="265"/>
      <c r="C57" s="253">
        <f>SUBTOTAL(9,C11:C56)</f>
        <v>10909035</v>
      </c>
      <c r="D57" s="254">
        <f>SUBTOTAL(9,D11:D56)</f>
        <v>11232042</v>
      </c>
      <c r="E57" s="456" t="s">
        <v>723</v>
      </c>
    </row>
    <row r="58" spans="1:5" ht="15" customHeight="1" x14ac:dyDescent="0.25">
      <c r="E58" s="301"/>
    </row>
    <row r="59" spans="1:5" ht="15" customHeight="1" x14ac:dyDescent="0.25">
      <c r="A59" s="61"/>
      <c r="C59" s="325">
        <f>C57-'Balanse - Gjeld og kapital'!C49</f>
        <v>0</v>
      </c>
      <c r="D59" s="325">
        <f>D57-'Balanse - Gjeld og kapital'!D49</f>
        <v>0</v>
      </c>
    </row>
  </sheetData>
  <sheetProtection selectLockedCells="1"/>
  <phoneticPr fontId="5" type="noConversion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C15" sqref="C15"/>
    </sheetView>
  </sheetViews>
  <sheetFormatPr baseColWidth="10" defaultColWidth="11.453125" defaultRowHeight="14.5" x14ac:dyDescent="0.35"/>
  <cols>
    <col min="1" max="16384" width="11.453125" style="627"/>
  </cols>
  <sheetData>
    <row r="2" spans="1:8" x14ac:dyDescent="0.35">
      <c r="A2" s="337" t="s">
        <v>868</v>
      </c>
      <c r="B2" s="338"/>
      <c r="C2" s="338"/>
      <c r="D2" s="338"/>
      <c r="E2" s="338"/>
      <c r="F2" s="338"/>
    </row>
    <row r="3" spans="1:8" x14ac:dyDescent="0.35">
      <c r="A3" s="341"/>
      <c r="B3" s="341"/>
      <c r="C3" s="341"/>
      <c r="D3" s="341"/>
      <c r="E3" s="341"/>
      <c r="F3" s="331"/>
    </row>
    <row r="4" spans="1:8" x14ac:dyDescent="0.35">
      <c r="A4" s="626" t="s">
        <v>126</v>
      </c>
      <c r="B4" s="626"/>
      <c r="C4" s="341"/>
      <c r="D4" s="341"/>
      <c r="E4" s="347">
        <v>41274</v>
      </c>
      <c r="F4" s="348">
        <v>40908</v>
      </c>
    </row>
    <row r="5" spans="1:8" x14ac:dyDescent="0.35">
      <c r="A5" s="625"/>
      <c r="B5" s="625"/>
      <c r="C5" s="341"/>
      <c r="D5" s="341"/>
      <c r="E5" s="630"/>
      <c r="F5" s="631"/>
    </row>
    <row r="6" spans="1:8" x14ac:dyDescent="0.35">
      <c r="A6" s="632" t="s">
        <v>869</v>
      </c>
      <c r="B6" s="632"/>
      <c r="C6" s="341"/>
      <c r="D6" s="341"/>
      <c r="E6" s="620">
        <v>13215</v>
      </c>
      <c r="F6" s="621">
        <v>13735</v>
      </c>
      <c r="G6" s="464" t="s">
        <v>799</v>
      </c>
    </row>
    <row r="7" spans="1:8" x14ac:dyDescent="0.35">
      <c r="A7" s="632" t="s">
        <v>870</v>
      </c>
      <c r="B7" s="632"/>
      <c r="C7" s="341"/>
      <c r="D7" s="341"/>
      <c r="E7" s="620">
        <v>76008</v>
      </c>
      <c r="F7" s="621">
        <v>46842</v>
      </c>
      <c r="G7" s="464" t="s">
        <v>800</v>
      </c>
    </row>
    <row r="8" spans="1:8" x14ac:dyDescent="0.35">
      <c r="A8" s="632" t="s">
        <v>34</v>
      </c>
      <c r="B8" s="632"/>
      <c r="C8" s="341"/>
      <c r="D8" s="341"/>
      <c r="E8" s="620">
        <v>12205</v>
      </c>
      <c r="F8" s="621">
        <v>7290</v>
      </c>
      <c r="G8" s="464" t="s">
        <v>801</v>
      </c>
    </row>
    <row r="9" spans="1:8" x14ac:dyDescent="0.35">
      <c r="A9" s="633" t="s">
        <v>114</v>
      </c>
      <c r="B9" s="633"/>
      <c r="C9" s="634"/>
      <c r="D9" s="634"/>
      <c r="E9" s="635">
        <f>SUM(E6:E8)</f>
        <v>101428</v>
      </c>
      <c r="F9" s="636">
        <v>67867</v>
      </c>
      <c r="G9" s="466" t="s">
        <v>802</v>
      </c>
    </row>
    <row r="11" spans="1:8" ht="15.5" x14ac:dyDescent="0.35">
      <c r="A11" s="662" t="s">
        <v>918</v>
      </c>
      <c r="B11" s="662"/>
      <c r="C11" s="662"/>
      <c r="D11" s="662"/>
      <c r="E11" s="662"/>
      <c r="F11" s="662"/>
      <c r="G11" s="663"/>
      <c r="H11" s="645"/>
    </row>
    <row r="12" spans="1:8" ht="15.5" x14ac:dyDescent="0.35">
      <c r="A12" s="665" t="s">
        <v>946</v>
      </c>
      <c r="B12" s="665"/>
      <c r="C12" s="665"/>
      <c r="D12" s="665"/>
      <c r="E12" s="665"/>
      <c r="F12" s="664"/>
      <c r="G12" s="664"/>
    </row>
    <row r="15" spans="1:8" x14ac:dyDescent="0.35">
      <c r="E15" s="356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1"/>
  <sheetViews>
    <sheetView topLeftCell="A9" zoomScaleNormal="100" workbookViewId="0">
      <selection activeCell="F37" sqref="F37"/>
    </sheetView>
  </sheetViews>
  <sheetFormatPr baseColWidth="10" defaultRowHeight="12.5" x14ac:dyDescent="0.25"/>
  <cols>
    <col min="5" max="5" width="12" customWidth="1"/>
    <col min="8" max="8" width="11.453125" style="194"/>
  </cols>
  <sheetData>
    <row r="2" spans="1:9" ht="14" x14ac:dyDescent="0.3">
      <c r="A2" s="731" t="s">
        <v>407</v>
      </c>
      <c r="B2" s="731"/>
      <c r="C2" s="731"/>
      <c r="D2" s="731"/>
      <c r="E2" s="731"/>
      <c r="F2" s="731"/>
      <c r="G2" s="731"/>
    </row>
    <row r="4" spans="1:9" ht="15.5" x14ac:dyDescent="0.35">
      <c r="A4" s="732" t="s">
        <v>408</v>
      </c>
      <c r="B4" s="732"/>
      <c r="C4" s="732"/>
      <c r="D4" s="732"/>
      <c r="E4" s="732"/>
      <c r="F4" s="80">
        <f>Resultatregnskap!C5</f>
        <v>41274</v>
      </c>
      <c r="G4" s="81">
        <f>Resultatregnskap!D5</f>
        <v>40908</v>
      </c>
      <c r="H4" s="304" t="s">
        <v>309</v>
      </c>
    </row>
    <row r="5" spans="1:9" ht="15.5" x14ac:dyDescent="0.35">
      <c r="A5" s="732"/>
      <c r="B5" s="732"/>
      <c r="C5" s="732"/>
      <c r="D5" s="732"/>
      <c r="E5" s="732"/>
      <c r="F5" s="80"/>
      <c r="G5" s="81"/>
      <c r="H5" s="304"/>
    </row>
    <row r="6" spans="1:9" x14ac:dyDescent="0.25">
      <c r="A6" s="741" t="s">
        <v>452</v>
      </c>
      <c r="B6" s="741"/>
      <c r="C6" s="741"/>
      <c r="D6" s="741"/>
      <c r="E6" s="741"/>
    </row>
    <row r="7" spans="1:9" ht="15.5" x14ac:dyDescent="0.35">
      <c r="A7" s="737" t="s">
        <v>455</v>
      </c>
      <c r="B7" s="737"/>
      <c r="C7" s="737"/>
      <c r="D7" s="737"/>
      <c r="E7" s="737"/>
      <c r="F7" s="194"/>
      <c r="G7" s="194"/>
    </row>
    <row r="8" spans="1:9" ht="15.5" x14ac:dyDescent="0.35">
      <c r="A8" s="738" t="s">
        <v>412</v>
      </c>
      <c r="B8" s="738"/>
      <c r="C8" s="738"/>
      <c r="D8" s="738"/>
      <c r="E8" s="738"/>
      <c r="F8" s="483">
        <v>15697</v>
      </c>
      <c r="G8" s="333">
        <v>14866</v>
      </c>
      <c r="H8" s="473" t="s">
        <v>415</v>
      </c>
    </row>
    <row r="9" spans="1:9" ht="15.5" x14ac:dyDescent="0.35">
      <c r="A9" s="738" t="s">
        <v>413</v>
      </c>
      <c r="B9" s="738"/>
      <c r="C9" s="738"/>
      <c r="D9" s="738"/>
      <c r="E9" s="738"/>
      <c r="F9" s="483">
        <v>4121</v>
      </c>
      <c r="G9" s="333">
        <v>38055</v>
      </c>
      <c r="H9" s="473" t="s">
        <v>416</v>
      </c>
    </row>
    <row r="10" spans="1:9" ht="15.5" x14ac:dyDescent="0.35">
      <c r="A10" s="738" t="s">
        <v>451</v>
      </c>
      <c r="B10" s="738"/>
      <c r="C10" s="738"/>
      <c r="D10" s="738"/>
      <c r="E10" s="738"/>
      <c r="F10" s="483">
        <v>176390</v>
      </c>
      <c r="G10" s="333">
        <v>164180</v>
      </c>
      <c r="H10" s="473" t="s">
        <v>417</v>
      </c>
    </row>
    <row r="11" spans="1:9" ht="14" x14ac:dyDescent="0.3">
      <c r="A11" s="733" t="s">
        <v>409</v>
      </c>
      <c r="B11" s="733"/>
      <c r="C11" s="733"/>
      <c r="D11" s="733"/>
      <c r="E11" s="733"/>
      <c r="F11" s="483">
        <v>11499</v>
      </c>
      <c r="G11" s="484">
        <v>11177</v>
      </c>
      <c r="H11" s="473" t="s">
        <v>419</v>
      </c>
    </row>
    <row r="12" spans="1:9" ht="15.5" x14ac:dyDescent="0.35">
      <c r="A12" s="736" t="s">
        <v>411</v>
      </c>
      <c r="B12" s="736"/>
      <c r="C12" s="736"/>
      <c r="D12" s="736"/>
      <c r="E12" s="736"/>
      <c r="F12" s="483">
        <v>215817</v>
      </c>
      <c r="G12" s="333">
        <v>124728</v>
      </c>
      <c r="H12" s="473" t="s">
        <v>420</v>
      </c>
    </row>
    <row r="13" spans="1:9" ht="15.5" x14ac:dyDescent="0.35">
      <c r="A13" s="736" t="s">
        <v>410</v>
      </c>
      <c r="B13" s="736"/>
      <c r="C13" s="736"/>
      <c r="D13" s="736"/>
      <c r="E13" s="736"/>
      <c r="F13" s="483">
        <v>82477</v>
      </c>
      <c r="G13" s="333">
        <v>75779</v>
      </c>
      <c r="H13" s="473" t="s">
        <v>421</v>
      </c>
    </row>
    <row r="14" spans="1:9" ht="15.5" x14ac:dyDescent="0.35">
      <c r="A14" s="735" t="s">
        <v>456</v>
      </c>
      <c r="B14" s="735"/>
      <c r="C14" s="735"/>
      <c r="D14" s="735"/>
      <c r="E14" s="735"/>
      <c r="F14" s="493">
        <f>SUBTOTAL(9,F8:F13)</f>
        <v>506001</v>
      </c>
      <c r="G14" s="488">
        <f>SUBTOTAL(9,G8:G13)</f>
        <v>428785</v>
      </c>
      <c r="H14" s="471" t="s">
        <v>814</v>
      </c>
    </row>
    <row r="15" spans="1:9" x14ac:dyDescent="0.25">
      <c r="G15" s="225"/>
    </row>
    <row r="16" spans="1:9" ht="15.75" customHeight="1" x14ac:dyDescent="0.25">
      <c r="A16" s="734" t="s">
        <v>453</v>
      </c>
      <c r="B16" s="734"/>
      <c r="C16" s="734"/>
      <c r="D16" s="734"/>
      <c r="E16" s="734"/>
      <c r="F16" s="194"/>
      <c r="G16" s="489"/>
      <c r="I16" s="194"/>
    </row>
    <row r="17" spans="1:18" ht="15.75" customHeight="1" x14ac:dyDescent="0.3">
      <c r="A17" s="739" t="s">
        <v>454</v>
      </c>
      <c r="B17" s="739"/>
      <c r="C17" s="739"/>
      <c r="D17" s="739"/>
      <c r="E17" s="739"/>
      <c r="F17" s="489"/>
      <c r="G17" s="489"/>
      <c r="I17" s="194"/>
    </row>
    <row r="18" spans="1:18" ht="15.75" customHeight="1" x14ac:dyDescent="0.3">
      <c r="A18" s="740" t="s">
        <v>480</v>
      </c>
      <c r="B18" s="740"/>
      <c r="C18" s="740"/>
      <c r="D18" s="740"/>
      <c r="E18" s="740"/>
      <c r="F18" s="483">
        <v>23626</v>
      </c>
      <c r="G18" s="484">
        <v>29337</v>
      </c>
      <c r="H18" s="462" t="s">
        <v>803</v>
      </c>
      <c r="I18" s="194"/>
    </row>
    <row r="19" spans="1:18" ht="15.75" customHeight="1" x14ac:dyDescent="0.3">
      <c r="A19" s="740" t="s">
        <v>481</v>
      </c>
      <c r="B19" s="740"/>
      <c r="C19" s="740"/>
      <c r="D19" s="740"/>
      <c r="E19" s="740"/>
      <c r="F19" s="483">
        <v>983</v>
      </c>
      <c r="G19" s="484">
        <v>2273</v>
      </c>
      <c r="H19" s="462" t="s">
        <v>804</v>
      </c>
      <c r="I19" s="194"/>
    </row>
    <row r="20" spans="1:18" ht="15.75" customHeight="1" x14ac:dyDescent="0.3">
      <c r="A20" s="740" t="s">
        <v>483</v>
      </c>
      <c r="B20" s="740"/>
      <c r="C20" s="740"/>
      <c r="D20" s="740"/>
      <c r="E20" s="740"/>
      <c r="F20" s="483">
        <v>672</v>
      </c>
      <c r="G20" s="484">
        <v>0</v>
      </c>
      <c r="H20" s="462" t="s">
        <v>805</v>
      </c>
      <c r="I20" s="194"/>
    </row>
    <row r="21" spans="1:18" ht="15.75" customHeight="1" x14ac:dyDescent="0.3">
      <c r="A21" s="740" t="s">
        <v>482</v>
      </c>
      <c r="B21" s="740"/>
      <c r="C21" s="740"/>
      <c r="D21" s="740"/>
      <c r="E21" s="740"/>
      <c r="F21" s="483">
        <v>1342</v>
      </c>
      <c r="G21" s="484">
        <v>895</v>
      </c>
      <c r="H21" s="462" t="s">
        <v>806</v>
      </c>
      <c r="I21" s="194"/>
    </row>
    <row r="22" spans="1:18" ht="15.75" customHeight="1" x14ac:dyDescent="0.3">
      <c r="A22" s="742" t="s">
        <v>488</v>
      </c>
      <c r="B22" s="742"/>
      <c r="C22" s="742"/>
      <c r="D22" s="742"/>
      <c r="E22" s="742"/>
      <c r="F22" s="493">
        <f>SUBTOTAL(9,F18:F21)</f>
        <v>26623</v>
      </c>
      <c r="G22" s="490">
        <f>SUBTOTAL(9,G18:G21)</f>
        <v>32505</v>
      </c>
      <c r="H22" s="462" t="s">
        <v>807</v>
      </c>
      <c r="I22" s="194"/>
    </row>
    <row r="23" spans="1:18" ht="15.75" customHeight="1" x14ac:dyDescent="0.3">
      <c r="A23" s="289"/>
      <c r="B23" s="289"/>
      <c r="C23" s="289"/>
      <c r="D23" s="289"/>
      <c r="E23" s="289"/>
      <c r="F23" s="485"/>
      <c r="G23" s="491"/>
      <c r="H23" s="471"/>
      <c r="I23" s="194"/>
    </row>
    <row r="24" spans="1:18" s="71" customFormat="1" ht="15.75" customHeight="1" x14ac:dyDescent="0.3">
      <c r="A24" s="744" t="s">
        <v>472</v>
      </c>
      <c r="B24" s="744"/>
      <c r="C24" s="744"/>
      <c r="D24" s="744"/>
      <c r="E24" s="744"/>
      <c r="F24" s="485"/>
      <c r="G24" s="492"/>
      <c r="H24" s="472"/>
      <c r="I24" s="302"/>
      <c r="K24" s="646"/>
      <c r="L24" s="1"/>
      <c r="M24" s="1"/>
      <c r="N24" s="1"/>
      <c r="O24" s="646"/>
      <c r="P24" s="652"/>
    </row>
    <row r="25" spans="1:18" ht="15.75" customHeight="1" x14ac:dyDescent="0.3">
      <c r="A25" s="744" t="s">
        <v>489</v>
      </c>
      <c r="B25" s="745"/>
      <c r="C25" s="745"/>
      <c r="D25" s="745"/>
      <c r="E25" s="745"/>
      <c r="F25" s="485">
        <f>F22</f>
        <v>26623</v>
      </c>
      <c r="G25" s="492">
        <f>G22</f>
        <v>32505</v>
      </c>
      <c r="H25" s="471" t="s">
        <v>808</v>
      </c>
      <c r="I25" s="194"/>
      <c r="K25" s="1"/>
      <c r="L25" s="646"/>
      <c r="M25" s="646"/>
      <c r="N25" s="646"/>
      <c r="O25" s="646"/>
    </row>
    <row r="26" spans="1:18" ht="15.75" customHeight="1" x14ac:dyDescent="0.3">
      <c r="A26" s="743" t="s">
        <v>485</v>
      </c>
      <c r="B26" s="743"/>
      <c r="C26" s="743"/>
      <c r="D26" s="743"/>
      <c r="E26" s="743"/>
      <c r="F26" s="485">
        <v>0</v>
      </c>
      <c r="G26" s="491">
        <v>0</v>
      </c>
      <c r="H26" s="461" t="s">
        <v>479</v>
      </c>
      <c r="I26" s="194"/>
      <c r="K26" s="1"/>
      <c r="L26" s="646"/>
      <c r="M26" s="646"/>
      <c r="N26" s="646"/>
      <c r="O26" s="646"/>
    </row>
    <row r="27" spans="1:18" ht="15.75" customHeight="1" x14ac:dyDescent="0.3">
      <c r="A27" s="743" t="s">
        <v>490</v>
      </c>
      <c r="B27" s="743"/>
      <c r="C27" s="743"/>
      <c r="D27" s="743"/>
      <c r="E27" s="743"/>
      <c r="F27" s="485">
        <v>0</v>
      </c>
      <c r="G27" s="491">
        <v>0</v>
      </c>
      <c r="H27" s="461" t="s">
        <v>809</v>
      </c>
      <c r="I27" s="194"/>
      <c r="K27" s="646"/>
      <c r="L27" s="646"/>
      <c r="M27" s="646"/>
      <c r="N27" s="646"/>
      <c r="O27" s="646"/>
      <c r="Q27" s="225"/>
      <c r="R27" s="225"/>
    </row>
    <row r="28" spans="1:18" ht="14.25" customHeight="1" x14ac:dyDescent="0.3">
      <c r="A28" s="755" t="s">
        <v>484</v>
      </c>
      <c r="B28" s="755"/>
      <c r="C28" s="755"/>
      <c r="D28" s="755"/>
      <c r="E28" s="755"/>
      <c r="F28" s="485">
        <v>26856</v>
      </c>
      <c r="G28" s="486">
        <v>29548</v>
      </c>
      <c r="H28" s="461" t="s">
        <v>810</v>
      </c>
      <c r="I28" s="194"/>
    </row>
    <row r="29" spans="1:18" ht="15.75" customHeight="1" x14ac:dyDescent="0.3">
      <c r="A29" s="742" t="s">
        <v>477</v>
      </c>
      <c r="B29" s="742"/>
      <c r="C29" s="742"/>
      <c r="D29" s="742"/>
      <c r="E29" s="742"/>
      <c r="F29" s="493">
        <f>F25-F26+F27+F28</f>
        <v>53479</v>
      </c>
      <c r="G29" s="493">
        <f>G25-G26+G27+G28</f>
        <v>62053</v>
      </c>
      <c r="H29" s="473" t="s">
        <v>478</v>
      </c>
      <c r="I29" s="194"/>
    </row>
    <row r="30" spans="1:18" ht="15.75" customHeight="1" x14ac:dyDescent="0.3">
      <c r="A30" s="289"/>
      <c r="B30" s="289"/>
      <c r="C30" s="289"/>
      <c r="D30" s="289"/>
      <c r="E30" s="289"/>
      <c r="F30" s="485"/>
      <c r="G30" s="491"/>
      <c r="H30" s="471"/>
      <c r="I30" s="194"/>
    </row>
    <row r="31" spans="1:18" x14ac:dyDescent="0.25">
      <c r="A31" s="194"/>
      <c r="B31" s="194"/>
      <c r="C31" s="194"/>
      <c r="D31" s="194"/>
      <c r="E31" s="194"/>
      <c r="F31" s="194"/>
      <c r="G31" s="489"/>
      <c r="H31" s="471"/>
      <c r="I31" s="194"/>
    </row>
    <row r="32" spans="1:18" ht="15.75" customHeight="1" x14ac:dyDescent="0.25">
      <c r="A32" s="756" t="s">
        <v>457</v>
      </c>
      <c r="B32" s="734"/>
      <c r="C32" s="734"/>
      <c r="D32" s="734"/>
      <c r="E32" s="734"/>
      <c r="F32" s="734"/>
      <c r="G32" s="489"/>
      <c r="H32" s="471"/>
      <c r="I32" s="194"/>
    </row>
    <row r="33" spans="1:18" ht="15.75" customHeight="1" x14ac:dyDescent="0.3">
      <c r="A33" s="740" t="s">
        <v>458</v>
      </c>
      <c r="B33" s="740"/>
      <c r="C33" s="740"/>
      <c r="D33" s="740"/>
      <c r="E33" s="740"/>
      <c r="F33" s="501">
        <f>F14</f>
        <v>506001</v>
      </c>
      <c r="G33" s="494">
        <f>G14</f>
        <v>428785</v>
      </c>
      <c r="H33" s="471" t="s">
        <v>811</v>
      </c>
      <c r="I33" s="194"/>
      <c r="L33" s="1"/>
      <c r="M33" s="1"/>
      <c r="N33" s="1"/>
      <c r="P33" s="1"/>
    </row>
    <row r="34" spans="1:18" ht="15.75" customHeight="1" x14ac:dyDescent="0.3">
      <c r="A34" s="740" t="s">
        <v>460</v>
      </c>
      <c r="B34" s="740"/>
      <c r="C34" s="740"/>
      <c r="D34" s="740"/>
      <c r="E34" s="740"/>
      <c r="F34" s="501">
        <f>F22</f>
        <v>26623</v>
      </c>
      <c r="G34" s="494">
        <f>G22</f>
        <v>32505</v>
      </c>
      <c r="H34" s="461" t="s">
        <v>418</v>
      </c>
      <c r="I34" s="194"/>
      <c r="K34" s="1"/>
    </row>
    <row r="35" spans="1:18" ht="15.75" customHeight="1" x14ac:dyDescent="0.3">
      <c r="A35" s="740" t="s">
        <v>414</v>
      </c>
      <c r="B35" s="740"/>
      <c r="C35" s="740"/>
      <c r="D35" s="740"/>
      <c r="E35" s="740"/>
      <c r="F35" s="483">
        <v>171441</v>
      </c>
      <c r="G35" s="487">
        <v>187260</v>
      </c>
      <c r="H35" s="471" t="s">
        <v>812</v>
      </c>
      <c r="I35" s="194"/>
      <c r="K35" s="1"/>
    </row>
    <row r="36" spans="1:18" ht="15.75" customHeight="1" x14ac:dyDescent="0.3">
      <c r="A36" s="742" t="s">
        <v>459</v>
      </c>
      <c r="B36" s="742"/>
      <c r="C36" s="742"/>
      <c r="D36" s="742"/>
      <c r="E36" s="742"/>
      <c r="F36" s="493">
        <f>SUM(F33:F35)</f>
        <v>704065</v>
      </c>
      <c r="G36" s="488">
        <f>SUM(G33:G35)</f>
        <v>648550</v>
      </c>
      <c r="H36" s="471" t="s">
        <v>813</v>
      </c>
      <c r="I36" s="194"/>
      <c r="Q36" s="225"/>
      <c r="R36" s="225"/>
    </row>
    <row r="37" spans="1:18" x14ac:dyDescent="0.25">
      <c r="A37" s="194"/>
      <c r="B37" s="194"/>
      <c r="C37" s="194"/>
      <c r="D37" s="194"/>
      <c r="E37" s="194"/>
      <c r="F37" s="194"/>
      <c r="G37" s="194"/>
      <c r="I37" s="194"/>
    </row>
    <row r="38" spans="1:18" x14ac:dyDescent="0.25">
      <c r="A38" s="194"/>
      <c r="B38" s="194"/>
      <c r="C38" s="194"/>
      <c r="D38" s="194"/>
      <c r="E38" s="194"/>
      <c r="F38" s="194"/>
      <c r="G38" s="194"/>
      <c r="I38" s="194"/>
    </row>
    <row r="39" spans="1:18" x14ac:dyDescent="0.25">
      <c r="A39" s="746" t="s">
        <v>487</v>
      </c>
      <c r="B39" s="747"/>
      <c r="C39" s="747"/>
      <c r="D39" s="747"/>
      <c r="E39" s="748"/>
      <c r="F39" s="194"/>
      <c r="G39" s="194"/>
      <c r="I39" s="194"/>
    </row>
    <row r="40" spans="1:18" x14ac:dyDescent="0.25">
      <c r="A40" s="749"/>
      <c r="B40" s="750"/>
      <c r="C40" s="750"/>
      <c r="D40" s="750"/>
      <c r="E40" s="751"/>
      <c r="F40" s="194"/>
      <c r="G40" s="194"/>
      <c r="I40" s="194"/>
    </row>
    <row r="41" spans="1:18" x14ac:dyDescent="0.25">
      <c r="A41" s="749"/>
      <c r="B41" s="750"/>
      <c r="C41" s="750"/>
      <c r="D41" s="750"/>
      <c r="E41" s="751"/>
      <c r="F41" s="194"/>
      <c r="G41" s="194"/>
      <c r="I41" s="194"/>
    </row>
    <row r="42" spans="1:18" x14ac:dyDescent="0.25">
      <c r="A42" s="749"/>
      <c r="B42" s="750"/>
      <c r="C42" s="750"/>
      <c r="D42" s="750"/>
      <c r="E42" s="751"/>
      <c r="F42" s="194"/>
      <c r="G42" s="194"/>
      <c r="I42" s="194"/>
    </row>
    <row r="43" spans="1:18" x14ac:dyDescent="0.25">
      <c r="A43" s="752"/>
      <c r="B43" s="753"/>
      <c r="C43" s="753"/>
      <c r="D43" s="753"/>
      <c r="E43" s="754"/>
      <c r="F43" s="194"/>
      <c r="G43" s="194"/>
      <c r="I43" s="194"/>
    </row>
    <row r="44" spans="1:18" x14ac:dyDescent="0.25">
      <c r="A44" s="194"/>
      <c r="B44" s="194"/>
      <c r="C44" s="194"/>
      <c r="D44" s="194"/>
      <c r="E44" s="194"/>
      <c r="F44" s="194"/>
      <c r="G44" s="194"/>
      <c r="I44" s="194"/>
    </row>
    <row r="45" spans="1:18" x14ac:dyDescent="0.25">
      <c r="A45" s="194"/>
      <c r="B45" s="194"/>
      <c r="C45" s="194"/>
      <c r="D45" s="194"/>
      <c r="E45" s="194"/>
      <c r="F45" s="194"/>
      <c r="G45" s="194"/>
      <c r="I45" s="194"/>
    </row>
    <row r="46" spans="1:18" x14ac:dyDescent="0.25">
      <c r="A46" s="194"/>
      <c r="B46" s="194"/>
      <c r="C46" s="194"/>
      <c r="D46" s="194"/>
      <c r="E46" s="194"/>
      <c r="F46" s="194"/>
      <c r="G46" s="194"/>
      <c r="I46" s="194"/>
    </row>
    <row r="47" spans="1:18" x14ac:dyDescent="0.25">
      <c r="A47" s="194"/>
      <c r="B47" s="194"/>
      <c r="C47" s="194"/>
      <c r="D47" s="194"/>
      <c r="E47" s="194"/>
      <c r="F47" s="194"/>
      <c r="G47" s="194"/>
      <c r="I47" s="194"/>
    </row>
    <row r="48" spans="1:18" x14ac:dyDescent="0.25">
      <c r="A48" s="194"/>
      <c r="B48" s="194"/>
      <c r="C48" s="194"/>
      <c r="D48" s="194"/>
      <c r="E48" s="194"/>
      <c r="F48" s="194"/>
      <c r="G48" s="194"/>
      <c r="I48" s="194"/>
    </row>
    <row r="49" spans="1:9" x14ac:dyDescent="0.25">
      <c r="A49" s="194"/>
      <c r="B49" s="194"/>
      <c r="C49" s="194"/>
      <c r="D49" s="194"/>
      <c r="E49" s="194"/>
      <c r="F49" s="194"/>
      <c r="G49" s="194"/>
      <c r="I49" s="194"/>
    </row>
    <row r="50" spans="1:9" x14ac:dyDescent="0.25">
      <c r="A50" s="194"/>
      <c r="B50" s="194"/>
      <c r="C50" s="194"/>
      <c r="D50" s="194"/>
      <c r="E50" s="194"/>
      <c r="F50" s="194"/>
      <c r="G50" s="194"/>
      <c r="I50" s="194"/>
    </row>
    <row r="51" spans="1:9" x14ac:dyDescent="0.25">
      <c r="A51" s="194"/>
      <c r="B51" s="194"/>
      <c r="C51" s="194"/>
      <c r="D51" s="194"/>
      <c r="E51" s="194"/>
      <c r="F51" s="194"/>
      <c r="G51" s="194"/>
      <c r="I51" s="194"/>
    </row>
    <row r="52" spans="1:9" x14ac:dyDescent="0.25">
      <c r="A52" s="194"/>
      <c r="B52" s="194"/>
      <c r="C52" s="194"/>
      <c r="D52" s="194"/>
      <c r="E52" s="194"/>
      <c r="F52" s="194"/>
      <c r="G52" s="194"/>
      <c r="I52" s="194"/>
    </row>
    <row r="53" spans="1:9" x14ac:dyDescent="0.25">
      <c r="A53" s="194"/>
      <c r="B53" s="194"/>
      <c r="C53" s="194"/>
      <c r="D53" s="194"/>
      <c r="E53" s="194"/>
      <c r="F53" s="194"/>
      <c r="G53" s="194"/>
      <c r="I53" s="194"/>
    </row>
    <row r="54" spans="1:9" x14ac:dyDescent="0.25">
      <c r="A54" s="194"/>
      <c r="B54" s="194"/>
      <c r="C54" s="194"/>
      <c r="D54" s="194"/>
      <c r="E54" s="194"/>
      <c r="F54" s="194"/>
      <c r="G54" s="194"/>
      <c r="I54" s="194"/>
    </row>
    <row r="55" spans="1:9" x14ac:dyDescent="0.25">
      <c r="A55" s="194"/>
      <c r="B55" s="194"/>
      <c r="C55" s="194"/>
      <c r="D55" s="194"/>
      <c r="E55" s="194"/>
      <c r="F55" s="194"/>
      <c r="G55" s="194"/>
      <c r="I55" s="194"/>
    </row>
    <row r="56" spans="1:9" x14ac:dyDescent="0.25">
      <c r="A56" s="194"/>
      <c r="B56" s="194"/>
      <c r="C56" s="194"/>
      <c r="D56" s="194"/>
      <c r="E56" s="194"/>
      <c r="F56" s="194"/>
      <c r="G56" s="194"/>
      <c r="I56" s="194"/>
    </row>
    <row r="57" spans="1:9" x14ac:dyDescent="0.25">
      <c r="A57" s="194"/>
      <c r="B57" s="194"/>
      <c r="C57" s="194"/>
      <c r="D57" s="194"/>
      <c r="E57" s="194"/>
      <c r="F57" s="194"/>
      <c r="G57" s="194"/>
      <c r="I57" s="194"/>
    </row>
    <row r="58" spans="1:9" x14ac:dyDescent="0.25">
      <c r="A58" s="194"/>
      <c r="B58" s="194"/>
      <c r="C58" s="194"/>
      <c r="D58" s="194"/>
      <c r="E58" s="194"/>
      <c r="F58" s="194"/>
      <c r="G58" s="194"/>
      <c r="I58" s="194"/>
    </row>
    <row r="59" spans="1:9" x14ac:dyDescent="0.25">
      <c r="A59" s="194"/>
      <c r="B59" s="194"/>
      <c r="C59" s="194"/>
      <c r="D59" s="194"/>
      <c r="E59" s="194"/>
      <c r="F59" s="194"/>
      <c r="G59" s="194"/>
      <c r="I59" s="194"/>
    </row>
    <row r="60" spans="1:9" x14ac:dyDescent="0.25">
      <c r="A60" s="194"/>
      <c r="B60" s="194"/>
      <c r="C60" s="194"/>
      <c r="D60" s="194"/>
      <c r="E60" s="194"/>
      <c r="F60" s="194"/>
      <c r="G60" s="194"/>
      <c r="I60" s="194"/>
    </row>
    <row r="61" spans="1:9" x14ac:dyDescent="0.25">
      <c r="A61" s="194"/>
      <c r="B61" s="194"/>
      <c r="C61" s="194"/>
      <c r="D61" s="194"/>
      <c r="E61" s="194"/>
      <c r="F61" s="194"/>
      <c r="G61" s="194"/>
      <c r="I61" s="194"/>
    </row>
    <row r="62" spans="1:9" x14ac:dyDescent="0.25">
      <c r="A62" s="194"/>
      <c r="B62" s="194"/>
      <c r="C62" s="194"/>
      <c r="D62" s="194"/>
      <c r="E62" s="194"/>
      <c r="F62" s="194"/>
      <c r="G62" s="194"/>
      <c r="I62" s="194"/>
    </row>
    <row r="63" spans="1:9" x14ac:dyDescent="0.25">
      <c r="A63" s="194"/>
      <c r="B63" s="194"/>
      <c r="C63" s="194"/>
      <c r="D63" s="194"/>
      <c r="E63" s="194"/>
      <c r="F63" s="194"/>
      <c r="G63" s="194"/>
      <c r="I63" s="194"/>
    </row>
    <row r="64" spans="1:9" x14ac:dyDescent="0.25">
      <c r="A64" s="194"/>
      <c r="B64" s="194"/>
      <c r="C64" s="194"/>
      <c r="D64" s="194"/>
      <c r="E64" s="194"/>
      <c r="F64" s="194"/>
      <c r="G64" s="194"/>
      <c r="I64" s="194"/>
    </row>
    <row r="65" spans="1:9" x14ac:dyDescent="0.25">
      <c r="A65" s="194"/>
      <c r="B65" s="194"/>
      <c r="C65" s="194"/>
      <c r="D65" s="194"/>
      <c r="E65" s="194"/>
      <c r="F65" s="194"/>
      <c r="G65" s="194"/>
      <c r="I65" s="194"/>
    </row>
    <row r="66" spans="1:9" x14ac:dyDescent="0.25">
      <c r="A66" s="194"/>
      <c r="B66" s="194"/>
      <c r="C66" s="194"/>
      <c r="D66" s="194"/>
      <c r="E66" s="194"/>
      <c r="F66" s="194"/>
      <c r="G66" s="194"/>
      <c r="I66" s="194"/>
    </row>
    <row r="67" spans="1:9" x14ac:dyDescent="0.25">
      <c r="A67" s="194"/>
      <c r="B67" s="194"/>
      <c r="C67" s="194"/>
      <c r="D67" s="194"/>
      <c r="E67" s="194"/>
      <c r="F67" s="194"/>
      <c r="G67" s="194"/>
      <c r="I67" s="194"/>
    </row>
    <row r="68" spans="1:9" x14ac:dyDescent="0.25">
      <c r="A68" s="194"/>
      <c r="B68" s="194"/>
      <c r="C68" s="194"/>
      <c r="D68" s="194"/>
      <c r="E68" s="194"/>
      <c r="F68" s="194"/>
      <c r="G68" s="194"/>
      <c r="I68" s="194"/>
    </row>
    <row r="69" spans="1:9" x14ac:dyDescent="0.25">
      <c r="A69" s="194"/>
      <c r="B69" s="194"/>
      <c r="C69" s="194"/>
      <c r="D69" s="194"/>
      <c r="E69" s="194"/>
      <c r="F69" s="194"/>
      <c r="G69" s="194"/>
      <c r="I69" s="194"/>
    </row>
    <row r="70" spans="1:9" x14ac:dyDescent="0.25">
      <c r="A70" s="194"/>
      <c r="B70" s="194"/>
      <c r="C70" s="194"/>
      <c r="D70" s="194"/>
      <c r="E70" s="194"/>
      <c r="F70" s="194"/>
      <c r="G70" s="194"/>
      <c r="I70" s="194"/>
    </row>
    <row r="71" spans="1:9" x14ac:dyDescent="0.25">
      <c r="A71" s="194"/>
      <c r="B71" s="194"/>
      <c r="C71" s="194"/>
      <c r="D71" s="194"/>
      <c r="E71" s="194"/>
      <c r="F71" s="194"/>
      <c r="G71" s="194"/>
      <c r="I71" s="194"/>
    </row>
    <row r="72" spans="1:9" x14ac:dyDescent="0.25">
      <c r="A72" s="194"/>
      <c r="B72" s="194"/>
      <c r="C72" s="194"/>
      <c r="D72" s="194"/>
      <c r="E72" s="194"/>
      <c r="F72" s="194"/>
      <c r="G72" s="194"/>
      <c r="I72" s="194"/>
    </row>
    <row r="73" spans="1:9" x14ac:dyDescent="0.25">
      <c r="A73" s="194"/>
      <c r="B73" s="194"/>
      <c r="C73" s="194"/>
      <c r="D73" s="194"/>
      <c r="E73" s="194"/>
      <c r="F73" s="194"/>
      <c r="G73" s="194"/>
      <c r="I73" s="194"/>
    </row>
    <row r="74" spans="1:9" x14ac:dyDescent="0.25">
      <c r="A74" s="194"/>
      <c r="B74" s="194"/>
      <c r="C74" s="194"/>
      <c r="D74" s="194"/>
      <c r="E74" s="194"/>
      <c r="F74" s="194"/>
      <c r="G74" s="194"/>
      <c r="I74" s="194"/>
    </row>
    <row r="75" spans="1:9" x14ac:dyDescent="0.25">
      <c r="A75" s="194"/>
      <c r="B75" s="194"/>
      <c r="C75" s="194"/>
      <c r="D75" s="194"/>
      <c r="E75" s="194"/>
      <c r="F75" s="194"/>
      <c r="G75" s="194"/>
      <c r="I75" s="194"/>
    </row>
    <row r="76" spans="1:9" x14ac:dyDescent="0.25">
      <c r="A76" s="194"/>
      <c r="B76" s="194"/>
      <c r="C76" s="194"/>
      <c r="D76" s="194"/>
      <c r="E76" s="194"/>
      <c r="F76" s="194"/>
      <c r="G76" s="194"/>
      <c r="I76" s="194"/>
    </row>
    <row r="77" spans="1:9" x14ac:dyDescent="0.25">
      <c r="A77" s="194"/>
      <c r="B77" s="194"/>
      <c r="C77" s="194"/>
      <c r="D77" s="194"/>
      <c r="E77" s="194"/>
      <c r="F77" s="194"/>
      <c r="G77" s="194"/>
      <c r="I77" s="194"/>
    </row>
    <row r="78" spans="1:9" x14ac:dyDescent="0.25">
      <c r="A78" s="194"/>
      <c r="B78" s="194"/>
      <c r="C78" s="194"/>
      <c r="D78" s="194"/>
      <c r="E78" s="194"/>
      <c r="F78" s="194"/>
      <c r="G78" s="194"/>
      <c r="I78" s="194"/>
    </row>
    <row r="79" spans="1:9" x14ac:dyDescent="0.25">
      <c r="A79" s="194"/>
      <c r="B79" s="194"/>
      <c r="C79" s="194"/>
      <c r="D79" s="194"/>
      <c r="E79" s="194"/>
      <c r="F79" s="194"/>
      <c r="G79" s="194"/>
      <c r="I79" s="194"/>
    </row>
    <row r="80" spans="1:9" x14ac:dyDescent="0.25">
      <c r="A80" s="194"/>
      <c r="B80" s="194"/>
      <c r="C80" s="194"/>
      <c r="D80" s="194"/>
      <c r="E80" s="194"/>
      <c r="F80" s="194"/>
      <c r="G80" s="194"/>
      <c r="I80" s="194"/>
    </row>
    <row r="81" spans="1:9" x14ac:dyDescent="0.25">
      <c r="A81" s="194"/>
      <c r="B81" s="194"/>
      <c r="C81" s="194"/>
      <c r="D81" s="194"/>
      <c r="E81" s="194"/>
      <c r="F81" s="194"/>
      <c r="G81" s="194"/>
      <c r="I81" s="194"/>
    </row>
    <row r="82" spans="1:9" x14ac:dyDescent="0.25">
      <c r="A82" s="194"/>
      <c r="B82" s="194"/>
      <c r="C82" s="194"/>
      <c r="D82" s="194"/>
      <c r="E82" s="194"/>
      <c r="F82" s="194"/>
      <c r="G82" s="194"/>
      <c r="I82" s="194"/>
    </row>
    <row r="83" spans="1:9" x14ac:dyDescent="0.25">
      <c r="A83" s="194"/>
      <c r="B83" s="194"/>
      <c r="C83" s="194"/>
      <c r="D83" s="194"/>
      <c r="E83" s="194"/>
      <c r="F83" s="194"/>
      <c r="G83" s="194"/>
      <c r="I83" s="194"/>
    </row>
    <row r="84" spans="1:9" x14ac:dyDescent="0.25">
      <c r="A84" s="194"/>
      <c r="B84" s="194"/>
      <c r="C84" s="194"/>
      <c r="D84" s="194"/>
      <c r="E84" s="194"/>
      <c r="F84" s="194"/>
      <c r="G84" s="194"/>
      <c r="I84" s="194"/>
    </row>
    <row r="85" spans="1:9" x14ac:dyDescent="0.25">
      <c r="A85" s="194"/>
      <c r="B85" s="194"/>
      <c r="C85" s="194"/>
      <c r="D85" s="194"/>
      <c r="E85" s="194"/>
      <c r="F85" s="194"/>
      <c r="G85" s="194"/>
      <c r="I85" s="194"/>
    </row>
    <row r="86" spans="1:9" x14ac:dyDescent="0.25">
      <c r="A86" s="194"/>
      <c r="B86" s="194"/>
      <c r="C86" s="194"/>
      <c r="D86" s="194"/>
      <c r="E86" s="194"/>
      <c r="F86" s="194"/>
      <c r="G86" s="194"/>
      <c r="I86" s="194"/>
    </row>
    <row r="87" spans="1:9" x14ac:dyDescent="0.25">
      <c r="A87" s="194"/>
      <c r="B87" s="194"/>
      <c r="C87" s="194"/>
      <c r="D87" s="194"/>
      <c r="E87" s="194"/>
      <c r="F87" s="194"/>
      <c r="G87" s="194"/>
      <c r="I87" s="194"/>
    </row>
    <row r="88" spans="1:9" x14ac:dyDescent="0.25">
      <c r="A88" s="194"/>
      <c r="B88" s="194"/>
      <c r="C88" s="194"/>
      <c r="D88" s="194"/>
      <c r="E88" s="194"/>
      <c r="F88" s="194"/>
      <c r="G88" s="194"/>
      <c r="I88" s="194"/>
    </row>
    <row r="89" spans="1:9" x14ac:dyDescent="0.25">
      <c r="A89" s="194"/>
      <c r="B89" s="194"/>
      <c r="C89" s="194"/>
      <c r="D89" s="194"/>
      <c r="E89" s="194"/>
      <c r="F89" s="194"/>
      <c r="G89" s="194"/>
      <c r="I89" s="194"/>
    </row>
    <row r="90" spans="1:9" x14ac:dyDescent="0.25">
      <c r="A90" s="194"/>
      <c r="B90" s="194"/>
      <c r="C90" s="194"/>
      <c r="D90" s="194"/>
      <c r="E90" s="194"/>
      <c r="F90" s="194"/>
      <c r="G90" s="194"/>
      <c r="I90" s="194"/>
    </row>
    <row r="91" spans="1:9" x14ac:dyDescent="0.25">
      <c r="A91" s="194"/>
      <c r="B91" s="194"/>
      <c r="C91" s="194"/>
      <c r="D91" s="194"/>
      <c r="E91" s="194"/>
      <c r="F91" s="194"/>
      <c r="G91" s="194"/>
      <c r="I91" s="194"/>
    </row>
    <row r="92" spans="1:9" x14ac:dyDescent="0.25">
      <c r="A92" s="194"/>
      <c r="B92" s="194"/>
      <c r="C92" s="194"/>
      <c r="D92" s="194"/>
      <c r="E92" s="194"/>
      <c r="F92" s="194"/>
      <c r="G92" s="194"/>
      <c r="I92" s="194"/>
    </row>
    <row r="93" spans="1:9" x14ac:dyDescent="0.25">
      <c r="A93" s="194"/>
      <c r="B93" s="194"/>
      <c r="C93" s="194"/>
      <c r="D93" s="194"/>
      <c r="E93" s="194"/>
      <c r="F93" s="194"/>
      <c r="G93" s="194"/>
      <c r="I93" s="194"/>
    </row>
    <row r="94" spans="1:9" x14ac:dyDescent="0.25">
      <c r="A94" s="194"/>
      <c r="B94" s="194"/>
      <c r="C94" s="194"/>
      <c r="D94" s="194"/>
      <c r="E94" s="194"/>
      <c r="F94" s="194"/>
      <c r="G94" s="194"/>
      <c r="I94" s="194"/>
    </row>
    <row r="95" spans="1:9" x14ac:dyDescent="0.25">
      <c r="A95" s="194"/>
      <c r="B95" s="194"/>
      <c r="C95" s="194"/>
      <c r="D95" s="194"/>
      <c r="E95" s="194"/>
      <c r="F95" s="194"/>
      <c r="G95" s="194"/>
      <c r="I95" s="194"/>
    </row>
    <row r="96" spans="1:9" x14ac:dyDescent="0.25">
      <c r="A96" s="194"/>
      <c r="B96" s="194"/>
      <c r="C96" s="194"/>
      <c r="D96" s="194"/>
      <c r="E96" s="194"/>
      <c r="F96" s="194"/>
      <c r="G96" s="194"/>
      <c r="I96" s="194"/>
    </row>
    <row r="97" spans="1:9" x14ac:dyDescent="0.25">
      <c r="A97" s="194"/>
      <c r="B97" s="194"/>
      <c r="C97" s="194"/>
      <c r="D97" s="194"/>
      <c r="E97" s="194"/>
      <c r="F97" s="194"/>
      <c r="G97" s="194"/>
      <c r="I97" s="194"/>
    </row>
    <row r="98" spans="1:9" x14ac:dyDescent="0.25">
      <c r="A98" s="194"/>
      <c r="B98" s="194"/>
      <c r="C98" s="194"/>
      <c r="D98" s="194"/>
      <c r="E98" s="194"/>
      <c r="F98" s="194"/>
      <c r="G98" s="194"/>
      <c r="I98" s="194"/>
    </row>
    <row r="99" spans="1:9" x14ac:dyDescent="0.25">
      <c r="A99" s="194"/>
      <c r="B99" s="194"/>
      <c r="C99" s="194"/>
      <c r="D99" s="194"/>
      <c r="E99" s="194"/>
      <c r="F99" s="194"/>
      <c r="G99" s="194"/>
      <c r="I99" s="194"/>
    </row>
    <row r="100" spans="1:9" x14ac:dyDescent="0.25">
      <c r="A100" s="194"/>
      <c r="B100" s="194"/>
      <c r="C100" s="194"/>
      <c r="D100" s="194"/>
      <c r="E100" s="194"/>
      <c r="F100" s="194"/>
      <c r="G100" s="194"/>
      <c r="I100" s="194"/>
    </row>
    <row r="101" spans="1:9" x14ac:dyDescent="0.25">
      <c r="A101" s="194"/>
      <c r="B101" s="194"/>
      <c r="C101" s="194"/>
      <c r="D101" s="194"/>
      <c r="E101" s="194"/>
      <c r="F101" s="194"/>
      <c r="G101" s="194"/>
      <c r="I101" s="194"/>
    </row>
    <row r="102" spans="1:9" x14ac:dyDescent="0.25">
      <c r="A102" s="194"/>
      <c r="B102" s="194"/>
      <c r="C102" s="194"/>
      <c r="D102" s="194"/>
      <c r="E102" s="194"/>
      <c r="F102" s="194"/>
      <c r="G102" s="194"/>
      <c r="I102" s="194"/>
    </row>
    <row r="103" spans="1:9" x14ac:dyDescent="0.25">
      <c r="A103" s="194"/>
      <c r="B103" s="194"/>
      <c r="C103" s="194"/>
      <c r="D103" s="194"/>
      <c r="E103" s="194"/>
      <c r="F103" s="194"/>
      <c r="G103" s="194"/>
      <c r="I103" s="194"/>
    </row>
    <row r="104" spans="1:9" x14ac:dyDescent="0.25">
      <c r="A104" s="194"/>
      <c r="B104" s="194"/>
      <c r="C104" s="194"/>
      <c r="D104" s="194"/>
      <c r="E104" s="194"/>
      <c r="F104" s="194"/>
      <c r="G104" s="194"/>
      <c r="I104" s="194"/>
    </row>
    <row r="105" spans="1:9" x14ac:dyDescent="0.25">
      <c r="A105" s="194"/>
      <c r="B105" s="194"/>
      <c r="C105" s="194"/>
      <c r="D105" s="194"/>
      <c r="E105" s="194"/>
      <c r="F105" s="194"/>
      <c r="G105" s="194"/>
      <c r="I105" s="194"/>
    </row>
    <row r="106" spans="1:9" x14ac:dyDescent="0.25">
      <c r="A106" s="194"/>
      <c r="B106" s="194"/>
      <c r="C106" s="194"/>
      <c r="D106" s="194"/>
      <c r="E106" s="194"/>
      <c r="F106" s="194"/>
      <c r="G106" s="194"/>
      <c r="I106" s="194"/>
    </row>
    <row r="107" spans="1:9" x14ac:dyDescent="0.25">
      <c r="A107" s="194"/>
      <c r="B107" s="194"/>
      <c r="C107" s="194"/>
      <c r="D107" s="194"/>
      <c r="E107" s="194"/>
      <c r="F107" s="194"/>
      <c r="G107" s="194"/>
      <c r="I107" s="194"/>
    </row>
    <row r="108" spans="1:9" x14ac:dyDescent="0.25">
      <c r="A108" s="194"/>
      <c r="B108" s="194"/>
      <c r="C108" s="194"/>
      <c r="D108" s="194"/>
      <c r="E108" s="194"/>
      <c r="F108" s="194"/>
      <c r="G108" s="194"/>
      <c r="I108" s="194"/>
    </row>
    <row r="109" spans="1:9" x14ac:dyDescent="0.25">
      <c r="A109" s="194"/>
      <c r="B109" s="194"/>
      <c r="C109" s="194"/>
      <c r="D109" s="194"/>
      <c r="E109" s="194"/>
      <c r="F109" s="194"/>
      <c r="G109" s="194"/>
      <c r="I109" s="194"/>
    </row>
    <row r="110" spans="1:9" x14ac:dyDescent="0.25">
      <c r="A110" s="194"/>
      <c r="B110" s="194"/>
      <c r="C110" s="194"/>
      <c r="D110" s="194"/>
      <c r="E110" s="194"/>
      <c r="F110" s="194"/>
      <c r="G110" s="194"/>
      <c r="I110" s="194"/>
    </row>
    <row r="111" spans="1:9" x14ac:dyDescent="0.25">
      <c r="A111" s="194"/>
      <c r="B111" s="194"/>
      <c r="C111" s="194"/>
      <c r="D111" s="194"/>
      <c r="E111" s="194"/>
      <c r="F111" s="194"/>
      <c r="G111" s="194"/>
      <c r="I111" s="194"/>
    </row>
    <row r="112" spans="1:9" x14ac:dyDescent="0.25">
      <c r="A112" s="194"/>
      <c r="B112" s="194"/>
      <c r="C112" s="194"/>
      <c r="D112" s="194"/>
      <c r="E112" s="194"/>
      <c r="F112" s="194"/>
      <c r="G112" s="194"/>
      <c r="I112" s="194"/>
    </row>
    <row r="113" spans="1:9" x14ac:dyDescent="0.25">
      <c r="A113" s="194"/>
      <c r="B113" s="194"/>
      <c r="C113" s="194"/>
      <c r="D113" s="194"/>
      <c r="E113" s="194"/>
      <c r="F113" s="194"/>
      <c r="G113" s="194"/>
      <c r="I113" s="194"/>
    </row>
    <row r="114" spans="1:9" x14ac:dyDescent="0.25">
      <c r="A114" s="194"/>
      <c r="B114" s="194"/>
      <c r="C114" s="194"/>
      <c r="D114" s="194"/>
      <c r="E114" s="194"/>
      <c r="F114" s="194"/>
      <c r="G114" s="194"/>
      <c r="I114" s="194"/>
    </row>
    <row r="115" spans="1:9" x14ac:dyDescent="0.25">
      <c r="A115" s="194"/>
      <c r="B115" s="194"/>
      <c r="C115" s="194"/>
      <c r="D115" s="194"/>
      <c r="E115" s="194"/>
      <c r="F115" s="194"/>
      <c r="G115" s="194"/>
      <c r="I115" s="194"/>
    </row>
    <row r="116" spans="1:9" x14ac:dyDescent="0.25">
      <c r="A116" s="194"/>
      <c r="B116" s="194"/>
      <c r="C116" s="194"/>
      <c r="D116" s="194"/>
      <c r="E116" s="194"/>
      <c r="F116" s="194"/>
      <c r="G116" s="194"/>
      <c r="I116" s="194"/>
    </row>
    <row r="117" spans="1:9" x14ac:dyDescent="0.25">
      <c r="A117" s="194"/>
      <c r="B117" s="194"/>
      <c r="C117" s="194"/>
      <c r="D117" s="194"/>
      <c r="E117" s="194"/>
      <c r="F117" s="194"/>
      <c r="G117" s="194"/>
      <c r="I117" s="194"/>
    </row>
    <row r="118" spans="1:9" x14ac:dyDescent="0.25">
      <c r="A118" s="194"/>
      <c r="B118" s="194"/>
      <c r="C118" s="194"/>
      <c r="D118" s="194"/>
      <c r="E118" s="194"/>
      <c r="F118" s="194"/>
      <c r="G118" s="194"/>
      <c r="I118" s="194"/>
    </row>
    <row r="119" spans="1:9" x14ac:dyDescent="0.25">
      <c r="A119" s="194"/>
      <c r="B119" s="194"/>
      <c r="C119" s="194"/>
      <c r="D119" s="194"/>
      <c r="E119" s="194"/>
      <c r="F119" s="194"/>
      <c r="G119" s="194"/>
      <c r="I119" s="194"/>
    </row>
    <row r="120" spans="1:9" x14ac:dyDescent="0.25">
      <c r="A120" s="194"/>
      <c r="B120" s="194"/>
      <c r="C120" s="194"/>
      <c r="D120" s="194"/>
      <c r="E120" s="194"/>
      <c r="F120" s="194"/>
      <c r="G120" s="194"/>
      <c r="I120" s="194"/>
    </row>
    <row r="121" spans="1:9" x14ac:dyDescent="0.25">
      <c r="A121" s="194"/>
      <c r="B121" s="194"/>
      <c r="C121" s="194"/>
      <c r="D121" s="194"/>
      <c r="E121" s="194"/>
      <c r="F121" s="194"/>
      <c r="G121" s="194"/>
      <c r="I121" s="194"/>
    </row>
    <row r="122" spans="1:9" x14ac:dyDescent="0.25">
      <c r="A122" s="194"/>
      <c r="B122" s="194"/>
      <c r="C122" s="194"/>
      <c r="D122" s="194"/>
      <c r="E122" s="194"/>
      <c r="F122" s="194"/>
      <c r="G122" s="194"/>
      <c r="I122" s="194"/>
    </row>
    <row r="123" spans="1:9" x14ac:dyDescent="0.25">
      <c r="A123" s="194"/>
      <c r="B123" s="194"/>
      <c r="C123" s="194"/>
      <c r="D123" s="194"/>
      <c r="E123" s="194"/>
      <c r="F123" s="194"/>
      <c r="G123" s="194"/>
      <c r="I123" s="194"/>
    </row>
    <row r="124" spans="1:9" x14ac:dyDescent="0.25">
      <c r="A124" s="194"/>
      <c r="B124" s="194"/>
      <c r="C124" s="194"/>
      <c r="D124" s="194"/>
      <c r="E124" s="194"/>
      <c r="F124" s="194"/>
      <c r="G124" s="194"/>
      <c r="I124" s="194"/>
    </row>
    <row r="125" spans="1:9" x14ac:dyDescent="0.25">
      <c r="A125" s="194"/>
      <c r="B125" s="194"/>
      <c r="C125" s="194"/>
      <c r="D125" s="194"/>
      <c r="E125" s="194"/>
      <c r="F125" s="194"/>
      <c r="G125" s="194"/>
      <c r="I125" s="194"/>
    </row>
    <row r="126" spans="1:9" x14ac:dyDescent="0.25">
      <c r="A126" s="194"/>
      <c r="B126" s="194"/>
      <c r="C126" s="194"/>
      <c r="D126" s="194"/>
      <c r="E126" s="194"/>
      <c r="F126" s="194"/>
      <c r="G126" s="194"/>
      <c r="I126" s="194"/>
    </row>
    <row r="127" spans="1:9" x14ac:dyDescent="0.25">
      <c r="A127" s="194"/>
      <c r="B127" s="194"/>
      <c r="C127" s="194"/>
      <c r="D127" s="194"/>
      <c r="E127" s="194"/>
      <c r="F127" s="194"/>
      <c r="G127" s="194"/>
      <c r="I127" s="194"/>
    </row>
    <row r="128" spans="1:9" x14ac:dyDescent="0.25">
      <c r="A128" s="194"/>
      <c r="B128" s="194"/>
      <c r="C128" s="194"/>
      <c r="D128" s="194"/>
      <c r="E128" s="194"/>
      <c r="F128" s="194"/>
      <c r="G128" s="194"/>
      <c r="I128" s="194"/>
    </row>
    <row r="129" spans="1:9" x14ac:dyDescent="0.25">
      <c r="A129" s="194"/>
      <c r="B129" s="194"/>
      <c r="C129" s="194"/>
      <c r="D129" s="194"/>
      <c r="E129" s="194"/>
      <c r="F129" s="194"/>
      <c r="G129" s="194"/>
      <c r="I129" s="194"/>
    </row>
    <row r="130" spans="1:9" x14ac:dyDescent="0.25">
      <c r="A130" s="194"/>
      <c r="B130" s="194"/>
      <c r="C130" s="194"/>
      <c r="D130" s="194"/>
      <c r="E130" s="194"/>
      <c r="F130" s="194"/>
      <c r="G130" s="194"/>
      <c r="I130" s="194"/>
    </row>
    <row r="131" spans="1:9" x14ac:dyDescent="0.25">
      <c r="A131" s="194"/>
      <c r="B131" s="194"/>
      <c r="C131" s="194"/>
      <c r="D131" s="194"/>
      <c r="E131" s="194"/>
      <c r="F131" s="194"/>
      <c r="G131" s="194"/>
      <c r="I131" s="194"/>
    </row>
    <row r="132" spans="1:9" x14ac:dyDescent="0.25">
      <c r="A132" s="194"/>
      <c r="B132" s="194"/>
      <c r="C132" s="194"/>
      <c r="D132" s="194"/>
      <c r="E132" s="194"/>
      <c r="F132" s="194"/>
      <c r="G132" s="194"/>
      <c r="I132" s="194"/>
    </row>
    <row r="133" spans="1:9" x14ac:dyDescent="0.25">
      <c r="A133" s="194"/>
      <c r="B133" s="194"/>
      <c r="C133" s="194"/>
      <c r="D133" s="194"/>
      <c r="E133" s="194"/>
      <c r="F133" s="194"/>
      <c r="G133" s="194"/>
      <c r="I133" s="194"/>
    </row>
    <row r="134" spans="1:9" x14ac:dyDescent="0.25">
      <c r="A134" s="194"/>
      <c r="B134" s="194"/>
      <c r="C134" s="194"/>
      <c r="D134" s="194"/>
      <c r="E134" s="194"/>
      <c r="F134" s="194"/>
      <c r="G134" s="194"/>
      <c r="I134" s="194"/>
    </row>
    <row r="135" spans="1:9" x14ac:dyDescent="0.25">
      <c r="A135" s="194"/>
      <c r="B135" s="194"/>
      <c r="C135" s="194"/>
      <c r="D135" s="194"/>
      <c r="E135" s="194"/>
      <c r="F135" s="194"/>
      <c r="G135" s="194"/>
      <c r="I135" s="194"/>
    </row>
    <row r="136" spans="1:9" x14ac:dyDescent="0.25">
      <c r="A136" s="194"/>
      <c r="B136" s="194"/>
      <c r="C136" s="194"/>
      <c r="D136" s="194"/>
      <c r="E136" s="194"/>
      <c r="F136" s="194"/>
      <c r="G136" s="194"/>
      <c r="I136" s="194"/>
    </row>
    <row r="137" spans="1:9" x14ac:dyDescent="0.25">
      <c r="A137" s="194"/>
      <c r="B137" s="194"/>
      <c r="C137" s="194"/>
      <c r="D137" s="194"/>
      <c r="E137" s="194"/>
      <c r="F137" s="194"/>
      <c r="G137" s="194"/>
      <c r="I137" s="194"/>
    </row>
    <row r="138" spans="1:9" x14ac:dyDescent="0.25">
      <c r="A138" s="194"/>
      <c r="B138" s="194"/>
      <c r="C138" s="194"/>
      <c r="D138" s="194"/>
      <c r="E138" s="194"/>
      <c r="F138" s="194"/>
      <c r="G138" s="194"/>
      <c r="I138" s="194"/>
    </row>
    <row r="139" spans="1:9" x14ac:dyDescent="0.25">
      <c r="A139" s="194"/>
      <c r="B139" s="194"/>
      <c r="C139" s="194"/>
      <c r="D139" s="194"/>
      <c r="E139" s="194"/>
      <c r="F139" s="194"/>
      <c r="G139" s="194"/>
      <c r="I139" s="194"/>
    </row>
    <row r="140" spans="1:9" x14ac:dyDescent="0.25">
      <c r="A140" s="194"/>
      <c r="B140" s="194"/>
      <c r="C140" s="194"/>
      <c r="D140" s="194"/>
      <c r="E140" s="194"/>
      <c r="F140" s="194"/>
      <c r="G140" s="194"/>
      <c r="I140" s="194"/>
    </row>
    <row r="141" spans="1:9" x14ac:dyDescent="0.25">
      <c r="A141" s="194"/>
      <c r="B141" s="194"/>
      <c r="C141" s="194"/>
      <c r="D141" s="194"/>
      <c r="E141" s="194"/>
      <c r="F141" s="194"/>
      <c r="G141" s="194"/>
      <c r="I141" s="194"/>
    </row>
    <row r="142" spans="1:9" x14ac:dyDescent="0.25">
      <c r="A142" s="194"/>
      <c r="B142" s="194"/>
      <c r="C142" s="194"/>
      <c r="D142" s="194"/>
      <c r="E142" s="194"/>
      <c r="F142" s="194"/>
      <c r="G142" s="194"/>
      <c r="I142" s="194"/>
    </row>
    <row r="143" spans="1:9" x14ac:dyDescent="0.25">
      <c r="A143" s="194"/>
      <c r="B143" s="194"/>
      <c r="C143" s="194"/>
      <c r="D143" s="194"/>
      <c r="E143" s="194"/>
      <c r="F143" s="194"/>
      <c r="G143" s="194"/>
      <c r="I143" s="194"/>
    </row>
    <row r="144" spans="1:9" x14ac:dyDescent="0.25">
      <c r="A144" s="194"/>
      <c r="B144" s="194"/>
      <c r="C144" s="194"/>
      <c r="D144" s="194"/>
      <c r="E144" s="194"/>
      <c r="F144" s="194"/>
      <c r="G144" s="194"/>
      <c r="I144" s="194"/>
    </row>
    <row r="145" spans="1:9" x14ac:dyDescent="0.25">
      <c r="A145" s="194"/>
      <c r="B145" s="194"/>
      <c r="C145" s="194"/>
      <c r="D145" s="194"/>
      <c r="E145" s="194"/>
      <c r="F145" s="194"/>
      <c r="G145" s="194"/>
      <c r="I145" s="194"/>
    </row>
    <row r="146" spans="1:9" x14ac:dyDescent="0.25">
      <c r="A146" s="194"/>
      <c r="B146" s="194"/>
      <c r="C146" s="194"/>
      <c r="D146" s="194"/>
      <c r="E146" s="194"/>
      <c r="F146" s="194"/>
      <c r="G146" s="194"/>
      <c r="I146" s="194"/>
    </row>
    <row r="147" spans="1:9" x14ac:dyDescent="0.25">
      <c r="A147" s="194"/>
      <c r="B147" s="194"/>
      <c r="C147" s="194"/>
      <c r="D147" s="194"/>
      <c r="E147" s="194"/>
      <c r="F147" s="194"/>
      <c r="G147" s="194"/>
      <c r="I147" s="194"/>
    </row>
    <row r="148" spans="1:9" x14ac:dyDescent="0.25">
      <c r="A148" s="194"/>
      <c r="B148" s="194"/>
      <c r="C148" s="194"/>
      <c r="D148" s="194"/>
      <c r="E148" s="194"/>
      <c r="F148" s="194"/>
      <c r="G148" s="194"/>
      <c r="I148" s="194"/>
    </row>
    <row r="149" spans="1:9" x14ac:dyDescent="0.25">
      <c r="A149" s="194"/>
      <c r="B149" s="194"/>
      <c r="C149" s="194"/>
      <c r="D149" s="194"/>
      <c r="E149" s="194"/>
      <c r="F149" s="194"/>
      <c r="G149" s="194"/>
      <c r="I149" s="194"/>
    </row>
    <row r="150" spans="1:9" x14ac:dyDescent="0.25">
      <c r="A150" s="194"/>
      <c r="B150" s="194"/>
      <c r="C150" s="194"/>
      <c r="D150" s="194"/>
      <c r="E150" s="194"/>
      <c r="F150" s="194"/>
      <c r="G150" s="194"/>
      <c r="I150" s="194"/>
    </row>
    <row r="151" spans="1:9" x14ac:dyDescent="0.25">
      <c r="A151" s="194"/>
      <c r="B151" s="194"/>
      <c r="C151" s="194"/>
      <c r="D151" s="194"/>
      <c r="E151" s="194"/>
      <c r="F151" s="194"/>
      <c r="G151" s="194"/>
      <c r="I151" s="194"/>
    </row>
    <row r="152" spans="1:9" x14ac:dyDescent="0.25">
      <c r="A152" s="194"/>
      <c r="B152" s="194"/>
      <c r="C152" s="194"/>
      <c r="D152" s="194"/>
      <c r="E152" s="194"/>
      <c r="F152" s="194"/>
      <c r="G152" s="194"/>
      <c r="I152" s="194"/>
    </row>
    <row r="153" spans="1:9" x14ac:dyDescent="0.25">
      <c r="A153" s="194"/>
      <c r="B153" s="194"/>
      <c r="C153" s="194"/>
      <c r="D153" s="194"/>
      <c r="E153" s="194"/>
      <c r="F153" s="194"/>
      <c r="G153" s="194"/>
      <c r="I153" s="194"/>
    </row>
    <row r="154" spans="1:9" x14ac:dyDescent="0.25">
      <c r="A154" s="194"/>
      <c r="B154" s="194"/>
      <c r="C154" s="194"/>
      <c r="D154" s="194"/>
      <c r="E154" s="194"/>
      <c r="F154" s="194"/>
      <c r="G154" s="194"/>
      <c r="I154" s="194"/>
    </row>
    <row r="155" spans="1:9" x14ac:dyDescent="0.25">
      <c r="A155" s="194"/>
      <c r="B155" s="194"/>
      <c r="C155" s="194"/>
      <c r="D155" s="194"/>
      <c r="E155" s="194"/>
      <c r="F155" s="194"/>
      <c r="G155" s="194"/>
      <c r="I155" s="194"/>
    </row>
    <row r="156" spans="1:9" x14ac:dyDescent="0.25">
      <c r="A156" s="194"/>
      <c r="B156" s="194"/>
      <c r="C156" s="194"/>
      <c r="D156" s="194"/>
      <c r="E156" s="194"/>
      <c r="F156" s="194"/>
      <c r="G156" s="194"/>
      <c r="I156" s="194"/>
    </row>
    <row r="157" spans="1:9" x14ac:dyDescent="0.25">
      <c r="A157" s="194"/>
      <c r="B157" s="194"/>
      <c r="C157" s="194"/>
      <c r="D157" s="194"/>
      <c r="E157" s="194"/>
      <c r="F157" s="194"/>
      <c r="G157" s="194"/>
      <c r="I157" s="194"/>
    </row>
    <row r="158" spans="1:9" x14ac:dyDescent="0.25">
      <c r="A158" s="194"/>
      <c r="B158" s="194"/>
      <c r="C158" s="194"/>
      <c r="D158" s="194"/>
      <c r="E158" s="194"/>
      <c r="F158" s="194"/>
      <c r="G158" s="194"/>
      <c r="I158" s="194"/>
    </row>
    <row r="159" spans="1:9" x14ac:dyDescent="0.25">
      <c r="A159" s="194"/>
      <c r="B159" s="194"/>
      <c r="C159" s="194"/>
      <c r="D159" s="194"/>
      <c r="E159" s="194"/>
      <c r="F159" s="194"/>
      <c r="G159" s="194"/>
      <c r="I159" s="194"/>
    </row>
    <row r="160" spans="1:9" x14ac:dyDescent="0.25">
      <c r="A160" s="194"/>
      <c r="B160" s="194"/>
      <c r="C160" s="194"/>
      <c r="D160" s="194"/>
      <c r="E160" s="194"/>
      <c r="F160" s="194"/>
      <c r="G160" s="194"/>
      <c r="I160" s="194"/>
    </row>
    <row r="161" spans="1:9" x14ac:dyDescent="0.25">
      <c r="A161" s="194"/>
      <c r="B161" s="194"/>
      <c r="C161" s="194"/>
      <c r="D161" s="194"/>
      <c r="E161" s="194"/>
      <c r="F161" s="194"/>
      <c r="G161" s="194"/>
      <c r="I161" s="194"/>
    </row>
    <row r="162" spans="1:9" x14ac:dyDescent="0.25">
      <c r="A162" s="194"/>
      <c r="B162" s="194"/>
      <c r="C162" s="194"/>
      <c r="D162" s="194"/>
      <c r="E162" s="194"/>
      <c r="F162" s="194"/>
      <c r="G162" s="194"/>
      <c r="I162" s="194"/>
    </row>
    <row r="163" spans="1:9" x14ac:dyDescent="0.25">
      <c r="A163" s="194"/>
      <c r="B163" s="194"/>
      <c r="C163" s="194"/>
      <c r="D163" s="194"/>
      <c r="E163" s="194"/>
      <c r="F163" s="194"/>
      <c r="G163" s="194"/>
      <c r="I163" s="194"/>
    </row>
    <row r="164" spans="1:9" x14ac:dyDescent="0.25">
      <c r="A164" s="194"/>
      <c r="B164" s="194"/>
      <c r="C164" s="194"/>
      <c r="D164" s="194"/>
      <c r="E164" s="194"/>
      <c r="F164" s="194"/>
      <c r="G164" s="194"/>
      <c r="I164" s="194"/>
    </row>
    <row r="165" spans="1:9" x14ac:dyDescent="0.25">
      <c r="A165" s="194"/>
      <c r="B165" s="194"/>
      <c r="C165" s="194"/>
      <c r="D165" s="194"/>
      <c r="E165" s="194"/>
      <c r="F165" s="194"/>
      <c r="G165" s="194"/>
      <c r="I165" s="194"/>
    </row>
    <row r="166" spans="1:9" x14ac:dyDescent="0.25">
      <c r="A166" s="194"/>
      <c r="B166" s="194"/>
      <c r="C166" s="194"/>
      <c r="D166" s="194"/>
      <c r="E166" s="194"/>
      <c r="F166" s="194"/>
      <c r="G166" s="194"/>
      <c r="I166" s="194"/>
    </row>
    <row r="167" spans="1:9" x14ac:dyDescent="0.25">
      <c r="A167" s="194"/>
      <c r="B167" s="194"/>
      <c r="C167" s="194"/>
      <c r="D167" s="194"/>
      <c r="E167" s="194"/>
      <c r="F167" s="194"/>
      <c r="G167" s="194"/>
      <c r="I167" s="194"/>
    </row>
    <row r="168" spans="1:9" x14ac:dyDescent="0.25">
      <c r="A168" s="194"/>
      <c r="B168" s="194"/>
      <c r="C168" s="194"/>
      <c r="D168" s="194"/>
      <c r="E168" s="194"/>
      <c r="F168" s="194"/>
      <c r="G168" s="194"/>
      <c r="I168" s="194"/>
    </row>
    <row r="169" spans="1:9" x14ac:dyDescent="0.25">
      <c r="A169" s="194"/>
      <c r="B169" s="194"/>
      <c r="C169" s="194"/>
      <c r="D169" s="194"/>
      <c r="E169" s="194"/>
      <c r="F169" s="194"/>
      <c r="G169" s="194"/>
      <c r="I169" s="194"/>
    </row>
    <row r="170" spans="1:9" x14ac:dyDescent="0.25">
      <c r="A170" s="194"/>
      <c r="B170" s="194"/>
      <c r="C170" s="194"/>
      <c r="D170" s="194"/>
      <c r="E170" s="194"/>
      <c r="F170" s="194"/>
      <c r="G170" s="194"/>
      <c r="I170" s="194"/>
    </row>
    <row r="171" spans="1:9" x14ac:dyDescent="0.25">
      <c r="A171" s="194"/>
      <c r="B171" s="194"/>
      <c r="C171" s="194"/>
      <c r="D171" s="194"/>
      <c r="E171" s="194"/>
      <c r="F171" s="194"/>
      <c r="G171" s="194"/>
      <c r="I171" s="194"/>
    </row>
    <row r="172" spans="1:9" x14ac:dyDescent="0.25">
      <c r="A172" s="194"/>
      <c r="B172" s="194"/>
      <c r="C172" s="194"/>
      <c r="D172" s="194"/>
      <c r="E172" s="194"/>
      <c r="F172" s="194"/>
      <c r="G172" s="194"/>
      <c r="I172" s="194"/>
    </row>
    <row r="173" spans="1:9" x14ac:dyDescent="0.25">
      <c r="A173" s="194"/>
      <c r="B173" s="194"/>
      <c r="C173" s="194"/>
      <c r="D173" s="194"/>
      <c r="E173" s="194"/>
      <c r="F173" s="194"/>
      <c r="G173" s="194"/>
      <c r="I173" s="194"/>
    </row>
    <row r="174" spans="1:9" x14ac:dyDescent="0.25">
      <c r="A174" s="194"/>
      <c r="B174" s="194"/>
      <c r="C174" s="194"/>
      <c r="D174" s="194"/>
      <c r="E174" s="194"/>
      <c r="F174" s="194"/>
      <c r="G174" s="194"/>
      <c r="I174" s="194"/>
    </row>
    <row r="175" spans="1:9" x14ac:dyDescent="0.25">
      <c r="A175" s="194"/>
      <c r="B175" s="194"/>
      <c r="C175" s="194"/>
      <c r="D175" s="194"/>
      <c r="E175" s="194"/>
      <c r="F175" s="194"/>
      <c r="G175" s="194"/>
      <c r="I175" s="194"/>
    </row>
    <row r="176" spans="1:9" x14ac:dyDescent="0.25">
      <c r="A176" s="194"/>
      <c r="B176" s="194"/>
      <c r="C176" s="194"/>
      <c r="D176" s="194"/>
      <c r="E176" s="194"/>
      <c r="F176" s="194"/>
      <c r="G176" s="194"/>
      <c r="I176" s="194"/>
    </row>
    <row r="177" spans="1:9" x14ac:dyDescent="0.25">
      <c r="A177" s="194"/>
      <c r="B177" s="194"/>
      <c r="C177" s="194"/>
      <c r="D177" s="194"/>
      <c r="E177" s="194"/>
      <c r="F177" s="194"/>
      <c r="G177" s="194"/>
      <c r="I177" s="194"/>
    </row>
    <row r="178" spans="1:9" x14ac:dyDescent="0.25">
      <c r="A178" s="194"/>
      <c r="B178" s="194"/>
      <c r="C178" s="194"/>
      <c r="D178" s="194"/>
      <c r="E178" s="194"/>
      <c r="F178" s="194"/>
      <c r="G178" s="194"/>
      <c r="I178" s="194"/>
    </row>
    <row r="179" spans="1:9" x14ac:dyDescent="0.25">
      <c r="A179" s="194"/>
      <c r="B179" s="194"/>
      <c r="C179" s="194"/>
      <c r="D179" s="194"/>
      <c r="E179" s="194"/>
      <c r="F179" s="194"/>
      <c r="G179" s="194"/>
      <c r="I179" s="194"/>
    </row>
    <row r="180" spans="1:9" x14ac:dyDescent="0.25">
      <c r="A180" s="194"/>
      <c r="B180" s="194"/>
      <c r="C180" s="194"/>
      <c r="D180" s="194"/>
      <c r="E180" s="194"/>
      <c r="F180" s="194"/>
      <c r="G180" s="194"/>
      <c r="I180" s="194"/>
    </row>
    <row r="181" spans="1:9" x14ac:dyDescent="0.25">
      <c r="A181" s="194"/>
      <c r="B181" s="194"/>
      <c r="C181" s="194"/>
      <c r="D181" s="194"/>
      <c r="E181" s="194"/>
      <c r="F181" s="194"/>
      <c r="G181" s="194"/>
      <c r="I181" s="194"/>
    </row>
    <row r="182" spans="1:9" x14ac:dyDescent="0.25">
      <c r="A182" s="194"/>
      <c r="B182" s="194"/>
      <c r="C182" s="194"/>
      <c r="D182" s="194"/>
      <c r="E182" s="194"/>
      <c r="F182" s="194"/>
      <c r="G182" s="194"/>
      <c r="I182" s="194"/>
    </row>
    <row r="183" spans="1:9" x14ac:dyDescent="0.25">
      <c r="A183" s="194"/>
      <c r="B183" s="194"/>
      <c r="C183" s="194"/>
      <c r="D183" s="194"/>
      <c r="E183" s="194"/>
      <c r="F183" s="194"/>
      <c r="G183" s="194"/>
      <c r="I183" s="194"/>
    </row>
    <row r="184" spans="1:9" x14ac:dyDescent="0.25">
      <c r="A184" s="194"/>
      <c r="B184" s="194"/>
      <c r="C184" s="194"/>
      <c r="D184" s="194"/>
      <c r="E184" s="194"/>
      <c r="F184" s="194"/>
      <c r="G184" s="194"/>
      <c r="I184" s="194"/>
    </row>
    <row r="185" spans="1:9" x14ac:dyDescent="0.25">
      <c r="A185" s="194"/>
      <c r="B185" s="194"/>
      <c r="C185" s="194"/>
      <c r="D185" s="194"/>
      <c r="E185" s="194"/>
      <c r="F185" s="194"/>
      <c r="G185" s="194"/>
      <c r="I185" s="194"/>
    </row>
    <row r="186" spans="1:9" x14ac:dyDescent="0.25">
      <c r="A186" s="194"/>
      <c r="B186" s="194"/>
      <c r="C186" s="194"/>
      <c r="D186" s="194"/>
      <c r="E186" s="194"/>
      <c r="F186" s="194"/>
      <c r="G186" s="194"/>
      <c r="I186" s="194"/>
    </row>
    <row r="187" spans="1:9" x14ac:dyDescent="0.25">
      <c r="A187" s="194"/>
      <c r="B187" s="194"/>
      <c r="C187" s="194"/>
      <c r="D187" s="194"/>
      <c r="E187" s="194"/>
      <c r="F187" s="194"/>
      <c r="G187" s="194"/>
      <c r="I187" s="194"/>
    </row>
    <row r="188" spans="1:9" x14ac:dyDescent="0.25">
      <c r="A188" s="194"/>
      <c r="B188" s="194"/>
      <c r="C188" s="194"/>
      <c r="D188" s="194"/>
      <c r="E188" s="194"/>
      <c r="F188" s="194"/>
      <c r="G188" s="194"/>
      <c r="I188" s="194"/>
    </row>
    <row r="189" spans="1:9" x14ac:dyDescent="0.25">
      <c r="A189" s="194"/>
      <c r="B189" s="194"/>
      <c r="C189" s="194"/>
      <c r="D189" s="194"/>
      <c r="E189" s="194"/>
      <c r="F189" s="194"/>
      <c r="G189" s="194"/>
      <c r="I189" s="194"/>
    </row>
    <row r="190" spans="1:9" x14ac:dyDescent="0.25">
      <c r="A190" s="194"/>
      <c r="B190" s="194"/>
      <c r="C190" s="194"/>
      <c r="D190" s="194"/>
      <c r="E190" s="194"/>
      <c r="F190" s="194"/>
      <c r="G190" s="194"/>
      <c r="I190" s="194"/>
    </row>
    <row r="191" spans="1:9" x14ac:dyDescent="0.25">
      <c r="A191" s="194"/>
      <c r="B191" s="194"/>
      <c r="C191" s="194"/>
      <c r="D191" s="194"/>
      <c r="E191" s="194"/>
      <c r="F191" s="194"/>
      <c r="G191" s="194"/>
      <c r="I191" s="194"/>
    </row>
    <row r="192" spans="1:9" x14ac:dyDescent="0.25">
      <c r="A192" s="194"/>
      <c r="B192" s="194"/>
      <c r="C192" s="194"/>
      <c r="D192" s="194"/>
      <c r="E192" s="194"/>
      <c r="F192" s="194"/>
      <c r="G192" s="194"/>
      <c r="I192" s="194"/>
    </row>
    <row r="193" spans="1:9" x14ac:dyDescent="0.25">
      <c r="A193" s="194"/>
      <c r="B193" s="194"/>
      <c r="C193" s="194"/>
      <c r="D193" s="194"/>
      <c r="E193" s="194"/>
      <c r="F193" s="194"/>
      <c r="G193" s="194"/>
      <c r="I193" s="194"/>
    </row>
    <row r="194" spans="1:9" x14ac:dyDescent="0.25">
      <c r="A194" s="194"/>
      <c r="B194" s="194"/>
      <c r="C194" s="194"/>
      <c r="D194" s="194"/>
      <c r="E194" s="194"/>
      <c r="F194" s="194"/>
      <c r="G194" s="194"/>
      <c r="I194" s="194"/>
    </row>
    <row r="195" spans="1:9" x14ac:dyDescent="0.25">
      <c r="A195" s="194"/>
      <c r="B195" s="194"/>
      <c r="C195" s="194"/>
      <c r="D195" s="194"/>
      <c r="E195" s="194"/>
      <c r="F195" s="194"/>
      <c r="G195" s="194"/>
      <c r="I195" s="194"/>
    </row>
    <row r="196" spans="1:9" x14ac:dyDescent="0.25">
      <c r="A196" s="194"/>
      <c r="B196" s="194"/>
      <c r="C196" s="194"/>
      <c r="D196" s="194"/>
      <c r="E196" s="194"/>
      <c r="F196" s="194"/>
      <c r="G196" s="194"/>
      <c r="I196" s="194"/>
    </row>
    <row r="197" spans="1:9" x14ac:dyDescent="0.25">
      <c r="A197" s="194"/>
      <c r="B197" s="194"/>
      <c r="C197" s="194"/>
      <c r="D197" s="194"/>
      <c r="E197" s="194"/>
      <c r="F197" s="194"/>
      <c r="G197" s="194"/>
      <c r="I197" s="194"/>
    </row>
    <row r="198" spans="1:9" x14ac:dyDescent="0.25">
      <c r="A198" s="194"/>
      <c r="B198" s="194"/>
      <c r="C198" s="194"/>
      <c r="D198" s="194"/>
      <c r="E198" s="194"/>
      <c r="F198" s="194"/>
      <c r="G198" s="194"/>
      <c r="I198" s="194"/>
    </row>
    <row r="199" spans="1:9" x14ac:dyDescent="0.25">
      <c r="A199" s="194"/>
      <c r="B199" s="194"/>
      <c r="C199" s="194"/>
      <c r="D199" s="194"/>
      <c r="E199" s="194"/>
      <c r="F199" s="194"/>
      <c r="G199" s="194"/>
      <c r="I199" s="194"/>
    </row>
    <row r="200" spans="1:9" x14ac:dyDescent="0.25">
      <c r="A200" s="194"/>
      <c r="B200" s="194"/>
      <c r="C200" s="194"/>
      <c r="D200" s="194"/>
      <c r="E200" s="194"/>
      <c r="F200" s="194"/>
      <c r="G200" s="194"/>
      <c r="I200" s="194"/>
    </row>
    <row r="201" spans="1:9" x14ac:dyDescent="0.25">
      <c r="A201" s="194"/>
      <c r="B201" s="194"/>
      <c r="C201" s="194"/>
      <c r="D201" s="194"/>
      <c r="E201" s="194"/>
      <c r="F201" s="194"/>
      <c r="G201" s="194"/>
      <c r="I201" s="194"/>
    </row>
    <row r="202" spans="1:9" x14ac:dyDescent="0.25">
      <c r="A202" s="194"/>
      <c r="B202" s="194"/>
      <c r="C202" s="194"/>
      <c r="D202" s="194"/>
      <c r="E202" s="194"/>
      <c r="F202" s="194"/>
      <c r="G202" s="194"/>
      <c r="I202" s="194"/>
    </row>
    <row r="203" spans="1:9" x14ac:dyDescent="0.25">
      <c r="A203" s="194"/>
      <c r="B203" s="194"/>
      <c r="C203" s="194"/>
      <c r="D203" s="194"/>
      <c r="E203" s="194"/>
      <c r="F203" s="194"/>
      <c r="G203" s="194"/>
      <c r="I203" s="194"/>
    </row>
    <row r="204" spans="1:9" x14ac:dyDescent="0.25">
      <c r="A204" s="194"/>
      <c r="B204" s="194"/>
      <c r="C204" s="194"/>
      <c r="D204" s="194"/>
      <c r="E204" s="194"/>
      <c r="F204" s="194"/>
      <c r="G204" s="194"/>
      <c r="I204" s="194"/>
    </row>
    <row r="205" spans="1:9" x14ac:dyDescent="0.25">
      <c r="A205" s="194"/>
      <c r="B205" s="194"/>
      <c r="C205" s="194"/>
      <c r="D205" s="194"/>
      <c r="E205" s="194"/>
      <c r="F205" s="194"/>
      <c r="G205" s="194"/>
      <c r="I205" s="194"/>
    </row>
    <row r="206" spans="1:9" x14ac:dyDescent="0.25">
      <c r="A206" s="194"/>
      <c r="B206" s="194"/>
      <c r="C206" s="194"/>
      <c r="D206" s="194"/>
      <c r="E206" s="194"/>
      <c r="F206" s="194"/>
      <c r="G206" s="194"/>
      <c r="I206" s="194"/>
    </row>
    <row r="207" spans="1:9" x14ac:dyDescent="0.25">
      <c r="A207" s="194"/>
      <c r="B207" s="194"/>
      <c r="C207" s="194"/>
      <c r="D207" s="194"/>
      <c r="E207" s="194"/>
      <c r="F207" s="194"/>
      <c r="G207" s="194"/>
      <c r="I207" s="194"/>
    </row>
    <row r="208" spans="1:9" x14ac:dyDescent="0.25">
      <c r="A208" s="194"/>
      <c r="B208" s="194"/>
      <c r="C208" s="194"/>
      <c r="D208" s="194"/>
      <c r="E208" s="194"/>
      <c r="F208" s="194"/>
      <c r="G208" s="194"/>
      <c r="I208" s="194"/>
    </row>
    <row r="209" spans="1:9" x14ac:dyDescent="0.25">
      <c r="A209" s="194"/>
      <c r="B209" s="194"/>
      <c r="C209" s="194"/>
      <c r="D209" s="194"/>
      <c r="E209" s="194"/>
      <c r="F209" s="194"/>
      <c r="G209" s="194"/>
      <c r="I209" s="194"/>
    </row>
    <row r="210" spans="1:9" x14ac:dyDescent="0.25">
      <c r="A210" s="194"/>
      <c r="B210" s="194"/>
      <c r="C210" s="194"/>
      <c r="D210" s="194"/>
      <c r="E210" s="194"/>
      <c r="F210" s="194"/>
      <c r="G210" s="194"/>
      <c r="I210" s="194"/>
    </row>
    <row r="211" spans="1:9" x14ac:dyDescent="0.25">
      <c r="A211" s="194"/>
      <c r="B211" s="194"/>
      <c r="C211" s="194"/>
      <c r="D211" s="194"/>
      <c r="E211" s="194"/>
      <c r="F211" s="194"/>
      <c r="G211" s="194"/>
      <c r="I211" s="194"/>
    </row>
    <row r="212" spans="1:9" x14ac:dyDescent="0.25">
      <c r="A212" s="194"/>
      <c r="B212" s="194"/>
      <c r="C212" s="194"/>
      <c r="D212" s="194"/>
      <c r="E212" s="194"/>
      <c r="F212" s="194"/>
      <c r="G212" s="194"/>
      <c r="I212" s="194"/>
    </row>
    <row r="213" spans="1:9" x14ac:dyDescent="0.25">
      <c r="A213" s="194"/>
      <c r="B213" s="194"/>
      <c r="C213" s="194"/>
      <c r="D213" s="194"/>
      <c r="E213" s="194"/>
      <c r="F213" s="194"/>
      <c r="G213" s="194"/>
      <c r="I213" s="194"/>
    </row>
    <row r="214" spans="1:9" x14ac:dyDescent="0.25">
      <c r="A214" s="194"/>
      <c r="B214" s="194"/>
      <c r="C214" s="194"/>
      <c r="D214" s="194"/>
      <c r="E214" s="194"/>
      <c r="F214" s="194"/>
      <c r="G214" s="194"/>
      <c r="I214" s="194"/>
    </row>
    <row r="215" spans="1:9" x14ac:dyDescent="0.25">
      <c r="A215" s="194"/>
      <c r="B215" s="194"/>
      <c r="C215" s="194"/>
      <c r="D215" s="194"/>
      <c r="E215" s="194"/>
      <c r="F215" s="194"/>
      <c r="G215" s="194"/>
      <c r="I215" s="194"/>
    </row>
    <row r="216" spans="1:9" x14ac:dyDescent="0.25">
      <c r="A216" s="194"/>
      <c r="B216" s="194"/>
      <c r="C216" s="194"/>
      <c r="D216" s="194"/>
      <c r="E216" s="194"/>
      <c r="F216" s="194"/>
      <c r="G216" s="194"/>
      <c r="I216" s="194"/>
    </row>
    <row r="217" spans="1:9" x14ac:dyDescent="0.25">
      <c r="A217" s="194"/>
      <c r="B217" s="194"/>
      <c r="C217" s="194"/>
      <c r="D217" s="194"/>
      <c r="E217" s="194"/>
      <c r="F217" s="194"/>
      <c r="G217" s="194"/>
      <c r="I217" s="194"/>
    </row>
    <row r="218" spans="1:9" x14ac:dyDescent="0.25">
      <c r="A218" s="194"/>
      <c r="B218" s="194"/>
      <c r="C218" s="194"/>
      <c r="D218" s="194"/>
      <c r="E218" s="194"/>
      <c r="F218" s="194"/>
      <c r="G218" s="194"/>
      <c r="I218" s="194"/>
    </row>
    <row r="219" spans="1:9" x14ac:dyDescent="0.25">
      <c r="A219" s="194"/>
      <c r="B219" s="194"/>
      <c r="C219" s="194"/>
      <c r="D219" s="194"/>
      <c r="E219" s="194"/>
      <c r="F219" s="194"/>
      <c r="G219" s="194"/>
      <c r="I219" s="194"/>
    </row>
    <row r="220" spans="1:9" x14ac:dyDescent="0.25">
      <c r="A220" s="194"/>
      <c r="B220" s="194"/>
      <c r="C220" s="194"/>
      <c r="D220" s="194"/>
      <c r="E220" s="194"/>
      <c r="F220" s="194"/>
      <c r="G220" s="194"/>
      <c r="I220" s="194"/>
    </row>
    <row r="221" spans="1:9" x14ac:dyDescent="0.25">
      <c r="A221" s="194"/>
      <c r="B221" s="194"/>
      <c r="C221" s="194"/>
      <c r="D221" s="194"/>
      <c r="E221" s="194"/>
      <c r="F221" s="194"/>
      <c r="G221" s="194"/>
      <c r="I221" s="194"/>
    </row>
    <row r="222" spans="1:9" x14ac:dyDescent="0.25">
      <c r="A222" s="194"/>
      <c r="B222" s="194"/>
      <c r="C222" s="194"/>
      <c r="D222" s="194"/>
      <c r="E222" s="194"/>
      <c r="F222" s="194"/>
      <c r="G222" s="194"/>
      <c r="I222" s="194"/>
    </row>
    <row r="223" spans="1:9" x14ac:dyDescent="0.25">
      <c r="A223" s="194"/>
      <c r="B223" s="194"/>
      <c r="C223" s="194"/>
      <c r="D223" s="194"/>
      <c r="E223" s="194"/>
      <c r="F223" s="194"/>
      <c r="G223" s="194"/>
      <c r="I223" s="194"/>
    </row>
    <row r="224" spans="1:9" x14ac:dyDescent="0.25">
      <c r="A224" s="194"/>
      <c r="B224" s="194"/>
      <c r="C224" s="194"/>
      <c r="D224" s="194"/>
      <c r="E224" s="194"/>
      <c r="F224" s="194"/>
      <c r="G224" s="194"/>
      <c r="I224" s="194"/>
    </row>
    <row r="225" spans="1:9" x14ac:dyDescent="0.25">
      <c r="A225" s="194"/>
      <c r="B225" s="194"/>
      <c r="C225" s="194"/>
      <c r="D225" s="194"/>
      <c r="E225" s="194"/>
      <c r="F225" s="194"/>
      <c r="G225" s="194"/>
      <c r="I225" s="194"/>
    </row>
    <row r="226" spans="1:9" x14ac:dyDescent="0.25">
      <c r="A226" s="194"/>
      <c r="B226" s="194"/>
      <c r="C226" s="194"/>
      <c r="D226" s="194"/>
      <c r="E226" s="194"/>
      <c r="F226" s="194"/>
      <c r="G226" s="194"/>
      <c r="I226" s="194"/>
    </row>
    <row r="227" spans="1:9" x14ac:dyDescent="0.25">
      <c r="A227" s="194"/>
      <c r="B227" s="194"/>
      <c r="C227" s="194"/>
      <c r="D227" s="194"/>
      <c r="E227" s="194"/>
      <c r="F227" s="194"/>
      <c r="G227" s="194"/>
      <c r="I227" s="194"/>
    </row>
    <row r="228" spans="1:9" x14ac:dyDescent="0.25">
      <c r="A228" s="194"/>
      <c r="B228" s="194"/>
      <c r="C228" s="194"/>
      <c r="D228" s="194"/>
      <c r="E228" s="194"/>
      <c r="F228" s="194"/>
      <c r="G228" s="194"/>
      <c r="I228" s="194"/>
    </row>
    <row r="229" spans="1:9" x14ac:dyDescent="0.25">
      <c r="A229" s="194"/>
      <c r="B229" s="194"/>
      <c r="C229" s="194"/>
      <c r="D229" s="194"/>
      <c r="E229" s="194"/>
      <c r="F229" s="194"/>
      <c r="G229" s="194"/>
      <c r="I229" s="194"/>
    </row>
    <row r="230" spans="1:9" x14ac:dyDescent="0.25">
      <c r="A230" s="194"/>
      <c r="B230" s="194"/>
      <c r="C230" s="194"/>
      <c r="D230" s="194"/>
      <c r="E230" s="194"/>
      <c r="F230" s="194"/>
      <c r="G230" s="194"/>
      <c r="I230" s="194"/>
    </row>
    <row r="231" spans="1:9" x14ac:dyDescent="0.25">
      <c r="A231" s="194"/>
      <c r="B231" s="194"/>
      <c r="C231" s="194"/>
      <c r="D231" s="194"/>
      <c r="E231" s="194"/>
      <c r="F231" s="194"/>
      <c r="G231" s="194"/>
      <c r="I231" s="194"/>
    </row>
    <row r="232" spans="1:9" x14ac:dyDescent="0.25">
      <c r="A232" s="194"/>
      <c r="B232" s="194"/>
      <c r="C232" s="194"/>
      <c r="D232" s="194"/>
      <c r="E232" s="194"/>
      <c r="F232" s="194"/>
      <c r="G232" s="194"/>
      <c r="I232" s="194"/>
    </row>
    <row r="233" spans="1:9" x14ac:dyDescent="0.25">
      <c r="A233" s="194"/>
      <c r="B233" s="194"/>
      <c r="C233" s="194"/>
      <c r="D233" s="194"/>
      <c r="E233" s="194"/>
      <c r="F233" s="194"/>
      <c r="G233" s="194"/>
      <c r="I233" s="194"/>
    </row>
    <row r="234" spans="1:9" x14ac:dyDescent="0.25">
      <c r="A234" s="194"/>
      <c r="B234" s="194"/>
      <c r="C234" s="194"/>
      <c r="D234" s="194"/>
      <c r="E234" s="194"/>
      <c r="F234" s="194"/>
      <c r="G234" s="194"/>
      <c r="I234" s="194"/>
    </row>
    <row r="235" spans="1:9" x14ac:dyDescent="0.25">
      <c r="A235" s="194"/>
      <c r="B235" s="194"/>
      <c r="C235" s="194"/>
      <c r="D235" s="194"/>
      <c r="E235" s="194"/>
      <c r="F235" s="194"/>
      <c r="G235" s="194"/>
      <c r="I235" s="194"/>
    </row>
    <row r="236" spans="1:9" x14ac:dyDescent="0.25">
      <c r="A236" s="194"/>
      <c r="B236" s="194"/>
      <c r="C236" s="194"/>
      <c r="D236" s="194"/>
      <c r="E236" s="194"/>
      <c r="F236" s="194"/>
      <c r="G236" s="194"/>
      <c r="I236" s="194"/>
    </row>
    <row r="237" spans="1:9" x14ac:dyDescent="0.25">
      <c r="A237" s="194"/>
      <c r="B237" s="194"/>
      <c r="C237" s="194"/>
      <c r="D237" s="194"/>
      <c r="E237" s="194"/>
      <c r="F237" s="194"/>
      <c r="G237" s="194"/>
      <c r="I237" s="194"/>
    </row>
    <row r="238" spans="1:9" x14ac:dyDescent="0.25">
      <c r="A238" s="194"/>
      <c r="B238" s="194"/>
      <c r="C238" s="194"/>
      <c r="D238" s="194"/>
      <c r="E238" s="194"/>
      <c r="F238" s="194"/>
      <c r="G238" s="194"/>
      <c r="I238" s="194"/>
    </row>
    <row r="239" spans="1:9" x14ac:dyDescent="0.25">
      <c r="A239" s="194"/>
      <c r="B239" s="194"/>
      <c r="C239" s="194"/>
      <c r="D239" s="194"/>
      <c r="E239" s="194"/>
      <c r="F239" s="194"/>
      <c r="G239" s="194"/>
      <c r="I239" s="194"/>
    </row>
    <row r="240" spans="1:9" x14ac:dyDescent="0.25">
      <c r="A240" s="194"/>
      <c r="B240" s="194"/>
      <c r="C240" s="194"/>
      <c r="D240" s="194"/>
      <c r="E240" s="194"/>
      <c r="F240" s="194"/>
      <c r="G240" s="194"/>
      <c r="I240" s="194"/>
    </row>
    <row r="241" spans="1:9" x14ac:dyDescent="0.25">
      <c r="A241" s="194"/>
      <c r="B241" s="194"/>
      <c r="C241" s="194"/>
      <c r="D241" s="194"/>
      <c r="E241" s="194"/>
      <c r="F241" s="194"/>
      <c r="G241" s="194"/>
      <c r="I241" s="194"/>
    </row>
    <row r="242" spans="1:9" x14ac:dyDescent="0.25">
      <c r="A242" s="194"/>
      <c r="B242" s="194"/>
      <c r="C242" s="194"/>
      <c r="D242" s="194"/>
      <c r="E242" s="194"/>
      <c r="F242" s="194"/>
      <c r="G242" s="194"/>
      <c r="I242" s="194"/>
    </row>
    <row r="243" spans="1:9" x14ac:dyDescent="0.25">
      <c r="A243" s="194"/>
      <c r="B243" s="194"/>
      <c r="C243" s="194"/>
      <c r="D243" s="194"/>
      <c r="E243" s="194"/>
      <c r="F243" s="194"/>
      <c r="G243" s="194"/>
      <c r="I243" s="194"/>
    </row>
    <row r="244" spans="1:9" x14ac:dyDescent="0.25">
      <c r="A244" s="194"/>
      <c r="B244" s="194"/>
      <c r="C244" s="194"/>
      <c r="D244" s="194"/>
      <c r="E244" s="194"/>
      <c r="F244" s="194"/>
      <c r="G244" s="194"/>
      <c r="I244" s="194"/>
    </row>
    <row r="245" spans="1:9" x14ac:dyDescent="0.25">
      <c r="A245" s="194"/>
      <c r="B245" s="194"/>
      <c r="C245" s="194"/>
      <c r="D245" s="194"/>
      <c r="E245" s="194"/>
      <c r="F245" s="194"/>
      <c r="G245" s="194"/>
      <c r="I245" s="194"/>
    </row>
    <row r="246" spans="1:9" x14ac:dyDescent="0.25">
      <c r="A246" s="194"/>
      <c r="B246" s="194"/>
      <c r="C246" s="194"/>
      <c r="D246" s="194"/>
      <c r="E246" s="194"/>
      <c r="F246" s="194"/>
      <c r="G246" s="194"/>
      <c r="I246" s="194"/>
    </row>
    <row r="247" spans="1:9" x14ac:dyDescent="0.25">
      <c r="A247" s="194"/>
      <c r="B247" s="194"/>
      <c r="C247" s="194"/>
      <c r="D247" s="194"/>
      <c r="E247" s="194"/>
      <c r="F247" s="194"/>
      <c r="G247" s="194"/>
      <c r="I247" s="194"/>
    </row>
    <row r="248" spans="1:9" x14ac:dyDescent="0.25">
      <c r="A248" s="194"/>
      <c r="B248" s="194"/>
      <c r="C248" s="194"/>
      <c r="D248" s="194"/>
      <c r="E248" s="194"/>
      <c r="F248" s="194"/>
      <c r="G248" s="194"/>
      <c r="I248" s="194"/>
    </row>
    <row r="249" spans="1:9" x14ac:dyDescent="0.25">
      <c r="A249" s="194"/>
      <c r="B249" s="194"/>
      <c r="C249" s="194"/>
      <c r="D249" s="194"/>
      <c r="E249" s="194"/>
      <c r="F249" s="194"/>
      <c r="G249" s="194"/>
      <c r="I249" s="194"/>
    </row>
    <row r="250" spans="1:9" x14ac:dyDescent="0.25">
      <c r="A250" s="194"/>
      <c r="B250" s="194"/>
      <c r="C250" s="194"/>
      <c r="D250" s="194"/>
      <c r="E250" s="194"/>
      <c r="F250" s="194"/>
      <c r="G250" s="194"/>
      <c r="I250" s="194"/>
    </row>
    <row r="251" spans="1:9" x14ac:dyDescent="0.25">
      <c r="A251" s="194"/>
      <c r="B251" s="194"/>
      <c r="C251" s="194"/>
      <c r="D251" s="194"/>
      <c r="E251" s="194"/>
      <c r="F251" s="194"/>
      <c r="G251" s="194"/>
      <c r="I251" s="194"/>
    </row>
    <row r="252" spans="1:9" x14ac:dyDescent="0.25">
      <c r="A252" s="194"/>
      <c r="B252" s="194"/>
      <c r="C252" s="194"/>
      <c r="D252" s="194"/>
      <c r="E252" s="194"/>
      <c r="F252" s="194"/>
      <c r="G252" s="194"/>
      <c r="I252" s="194"/>
    </row>
    <row r="253" spans="1:9" x14ac:dyDescent="0.25">
      <c r="A253" s="194"/>
      <c r="B253" s="194"/>
      <c r="C253" s="194"/>
      <c r="D253" s="194"/>
      <c r="E253" s="194"/>
      <c r="F253" s="194"/>
      <c r="G253" s="194"/>
      <c r="I253" s="194"/>
    </row>
    <row r="254" spans="1:9" x14ac:dyDescent="0.25">
      <c r="A254" s="194"/>
      <c r="B254" s="194"/>
      <c r="C254" s="194"/>
      <c r="D254" s="194"/>
      <c r="E254" s="194"/>
      <c r="F254" s="194"/>
      <c r="G254" s="194"/>
      <c r="I254" s="194"/>
    </row>
    <row r="255" spans="1:9" x14ac:dyDescent="0.25">
      <c r="A255" s="194"/>
      <c r="B255" s="194"/>
      <c r="C255" s="194"/>
      <c r="D255" s="194"/>
      <c r="E255" s="194"/>
      <c r="F255" s="194"/>
      <c r="G255" s="194"/>
      <c r="I255" s="194"/>
    </row>
    <row r="256" spans="1:9" x14ac:dyDescent="0.25">
      <c r="A256" s="194"/>
      <c r="B256" s="194"/>
      <c r="C256" s="194"/>
      <c r="D256" s="194"/>
      <c r="E256" s="194"/>
      <c r="F256" s="194"/>
      <c r="G256" s="194"/>
      <c r="I256" s="194"/>
    </row>
    <row r="257" spans="1:9" x14ac:dyDescent="0.25">
      <c r="A257" s="194"/>
      <c r="B257" s="194"/>
      <c r="C257" s="194"/>
      <c r="D257" s="194"/>
      <c r="E257" s="194"/>
      <c r="F257" s="194"/>
      <c r="G257" s="194"/>
      <c r="I257" s="194"/>
    </row>
    <row r="258" spans="1:9" x14ac:dyDescent="0.25">
      <c r="A258" s="194"/>
      <c r="B258" s="194"/>
      <c r="C258" s="194"/>
      <c r="D258" s="194"/>
      <c r="E258" s="194"/>
      <c r="F258" s="194"/>
      <c r="G258" s="194"/>
      <c r="I258" s="194"/>
    </row>
    <row r="259" spans="1:9" x14ac:dyDescent="0.25">
      <c r="A259" s="194"/>
      <c r="B259" s="194"/>
      <c r="C259" s="194"/>
      <c r="D259" s="194"/>
      <c r="E259" s="194"/>
      <c r="F259" s="194"/>
      <c r="G259" s="194"/>
      <c r="I259" s="194"/>
    </row>
    <row r="260" spans="1:9" x14ac:dyDescent="0.25">
      <c r="A260" s="194"/>
      <c r="B260" s="194"/>
      <c r="C260" s="194"/>
      <c r="D260" s="194"/>
      <c r="E260" s="194"/>
      <c r="F260" s="194"/>
      <c r="G260" s="194"/>
      <c r="I260" s="194"/>
    </row>
    <row r="261" spans="1:9" x14ac:dyDescent="0.25">
      <c r="A261" s="194"/>
      <c r="B261" s="194"/>
      <c r="C261" s="194"/>
      <c r="D261" s="194"/>
      <c r="E261" s="194"/>
      <c r="F261" s="194"/>
      <c r="G261" s="194"/>
      <c r="I261" s="194"/>
    </row>
    <row r="262" spans="1:9" x14ac:dyDescent="0.25">
      <c r="A262" s="194"/>
      <c r="B262" s="194"/>
      <c r="C262" s="194"/>
      <c r="D262" s="194"/>
      <c r="E262" s="194"/>
      <c r="F262" s="194"/>
      <c r="G262" s="194"/>
      <c r="I262" s="194"/>
    </row>
    <row r="263" spans="1:9" x14ac:dyDescent="0.25">
      <c r="A263" s="194"/>
      <c r="B263" s="194"/>
      <c r="C263" s="194"/>
      <c r="D263" s="194"/>
      <c r="E263" s="194"/>
      <c r="F263" s="194"/>
      <c r="G263" s="194"/>
      <c r="I263" s="194"/>
    </row>
    <row r="264" spans="1:9" x14ac:dyDescent="0.25">
      <c r="A264" s="194"/>
      <c r="B264" s="194"/>
      <c r="C264" s="194"/>
      <c r="D264" s="194"/>
      <c r="E264" s="194"/>
      <c r="F264" s="194"/>
      <c r="G264" s="194"/>
      <c r="I264" s="194"/>
    </row>
    <row r="265" spans="1:9" x14ac:dyDescent="0.25">
      <c r="A265" s="194"/>
      <c r="B265" s="194"/>
      <c r="C265" s="194"/>
      <c r="D265" s="194"/>
      <c r="E265" s="194"/>
      <c r="F265" s="194"/>
      <c r="G265" s="194"/>
      <c r="I265" s="194"/>
    </row>
    <row r="266" spans="1:9" x14ac:dyDescent="0.25">
      <c r="A266" s="194"/>
      <c r="B266" s="194"/>
      <c r="C266" s="194"/>
      <c r="D266" s="194"/>
      <c r="E266" s="194"/>
      <c r="F266" s="194"/>
      <c r="G266" s="194"/>
      <c r="I266" s="194"/>
    </row>
    <row r="267" spans="1:9" x14ac:dyDescent="0.25">
      <c r="A267" s="194"/>
      <c r="B267" s="194"/>
      <c r="C267" s="194"/>
      <c r="D267" s="194"/>
      <c r="E267" s="194"/>
      <c r="F267" s="194"/>
      <c r="G267" s="194"/>
      <c r="I267" s="194"/>
    </row>
    <row r="268" spans="1:9" x14ac:dyDescent="0.25">
      <c r="A268" s="194"/>
      <c r="B268" s="194"/>
      <c r="C268" s="194"/>
      <c r="D268" s="194"/>
      <c r="E268" s="194"/>
      <c r="F268" s="194"/>
      <c r="G268" s="194"/>
      <c r="I268" s="194"/>
    </row>
    <row r="269" spans="1:9" x14ac:dyDescent="0.25">
      <c r="A269" s="194"/>
      <c r="B269" s="194"/>
      <c r="C269" s="194"/>
      <c r="D269" s="194"/>
      <c r="E269" s="194"/>
      <c r="F269" s="194"/>
      <c r="G269" s="194"/>
      <c r="I269" s="194"/>
    </row>
    <row r="270" spans="1:9" x14ac:dyDescent="0.25">
      <c r="A270" s="194"/>
      <c r="B270" s="194"/>
      <c r="C270" s="194"/>
      <c r="D270" s="194"/>
      <c r="E270" s="194"/>
      <c r="F270" s="194"/>
      <c r="G270" s="194"/>
      <c r="I270" s="194"/>
    </row>
    <row r="271" spans="1:9" x14ac:dyDescent="0.25">
      <c r="A271" s="194"/>
      <c r="B271" s="194"/>
      <c r="C271" s="194"/>
      <c r="D271" s="194"/>
      <c r="E271" s="194"/>
      <c r="F271" s="194"/>
      <c r="G271" s="194"/>
      <c r="I271" s="194"/>
    </row>
    <row r="272" spans="1:9" x14ac:dyDescent="0.25">
      <c r="A272" s="194"/>
      <c r="B272" s="194"/>
      <c r="C272" s="194"/>
      <c r="D272" s="194"/>
      <c r="E272" s="194"/>
      <c r="F272" s="194"/>
      <c r="G272" s="194"/>
      <c r="I272" s="194"/>
    </row>
    <row r="273" spans="1:9" x14ac:dyDescent="0.25">
      <c r="A273" s="194"/>
      <c r="B273" s="194"/>
      <c r="C273" s="194"/>
      <c r="D273" s="194"/>
      <c r="E273" s="194"/>
      <c r="F273" s="194"/>
      <c r="G273" s="194"/>
      <c r="I273" s="194"/>
    </row>
    <row r="274" spans="1:9" x14ac:dyDescent="0.25">
      <c r="A274" s="194"/>
      <c r="B274" s="194"/>
      <c r="C274" s="194"/>
      <c r="D274" s="194"/>
      <c r="E274" s="194"/>
      <c r="F274" s="194"/>
      <c r="G274" s="194"/>
      <c r="I274" s="194"/>
    </row>
    <row r="275" spans="1:9" x14ac:dyDescent="0.25">
      <c r="A275" s="194"/>
      <c r="B275" s="194"/>
      <c r="C275" s="194"/>
      <c r="D275" s="194"/>
      <c r="E275" s="194"/>
      <c r="F275" s="194"/>
      <c r="G275" s="194"/>
      <c r="I275" s="194"/>
    </row>
    <row r="276" spans="1:9" x14ac:dyDescent="0.25">
      <c r="A276" s="194"/>
      <c r="B276" s="194"/>
      <c r="C276" s="194"/>
      <c r="D276" s="194"/>
      <c r="E276" s="194"/>
      <c r="F276" s="194"/>
      <c r="G276" s="194"/>
      <c r="I276" s="194"/>
    </row>
    <row r="277" spans="1:9" x14ac:dyDescent="0.25">
      <c r="A277" s="194"/>
      <c r="B277" s="194"/>
      <c r="C277" s="194"/>
      <c r="D277" s="194"/>
      <c r="E277" s="194"/>
      <c r="F277" s="194"/>
      <c r="G277" s="194"/>
      <c r="I277" s="194"/>
    </row>
    <row r="278" spans="1:9" x14ac:dyDescent="0.25">
      <c r="A278" s="194"/>
      <c r="B278" s="194"/>
      <c r="C278" s="194"/>
      <c r="D278" s="194"/>
      <c r="E278" s="194"/>
      <c r="F278" s="194"/>
      <c r="G278" s="194"/>
      <c r="I278" s="194"/>
    </row>
    <row r="279" spans="1:9" x14ac:dyDescent="0.25">
      <c r="A279" s="194"/>
      <c r="B279" s="194"/>
      <c r="C279" s="194"/>
      <c r="D279" s="194"/>
      <c r="E279" s="194"/>
      <c r="F279" s="194"/>
      <c r="G279" s="194"/>
      <c r="I279" s="194"/>
    </row>
    <row r="280" spans="1:9" x14ac:dyDescent="0.25">
      <c r="A280" s="194"/>
      <c r="B280" s="194"/>
      <c r="C280" s="194"/>
      <c r="D280" s="194"/>
      <c r="E280" s="194"/>
      <c r="F280" s="194"/>
      <c r="G280" s="194"/>
      <c r="I280" s="194"/>
    </row>
    <row r="281" spans="1:9" x14ac:dyDescent="0.25">
      <c r="A281" s="194"/>
      <c r="B281" s="194"/>
      <c r="C281" s="194"/>
      <c r="D281" s="194"/>
      <c r="E281" s="194"/>
      <c r="F281" s="194"/>
      <c r="G281" s="194"/>
      <c r="I281" s="194"/>
    </row>
  </sheetData>
  <sheetProtection selectLockedCells="1"/>
  <mergeCells count="31">
    <mergeCell ref="A36:E36"/>
    <mergeCell ref="A26:E26"/>
    <mergeCell ref="A25:E25"/>
    <mergeCell ref="A21:E21"/>
    <mergeCell ref="A39:E43"/>
    <mergeCell ref="A28:E28"/>
    <mergeCell ref="A22:E22"/>
    <mergeCell ref="A32:F32"/>
    <mergeCell ref="A33:E33"/>
    <mergeCell ref="A34:E34"/>
    <mergeCell ref="A35:E35"/>
    <mergeCell ref="A29:E29"/>
    <mergeCell ref="A27:E27"/>
    <mergeCell ref="A24:E24"/>
    <mergeCell ref="A17:E17"/>
    <mergeCell ref="A18:E18"/>
    <mergeCell ref="A19:E19"/>
    <mergeCell ref="A20:E20"/>
    <mergeCell ref="A6:E6"/>
    <mergeCell ref="A9:E9"/>
    <mergeCell ref="A12:E12"/>
    <mergeCell ref="A2:G2"/>
    <mergeCell ref="A4:E4"/>
    <mergeCell ref="A11:E11"/>
    <mergeCell ref="A5:E5"/>
    <mergeCell ref="A16:E16"/>
    <mergeCell ref="A14:E14"/>
    <mergeCell ref="A13:E13"/>
    <mergeCell ref="A7:E7"/>
    <mergeCell ref="A8:E8"/>
    <mergeCell ref="A10:E10"/>
  </mergeCell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6" zoomScaleNormal="100" workbookViewId="0">
      <selection activeCell="K36" sqref="K36"/>
    </sheetView>
  </sheetViews>
  <sheetFormatPr baseColWidth="10" defaultColWidth="11.453125" defaultRowHeight="12.5" x14ac:dyDescent="0.25"/>
  <cols>
    <col min="1" max="1" width="13.54296875" style="305" customWidth="1"/>
    <col min="2" max="2" width="13.36328125" style="305" customWidth="1"/>
    <col min="3" max="7" width="11.453125" style="305"/>
    <col min="8" max="8" width="8.6328125" style="305" customWidth="1"/>
    <col min="9" max="9" width="14.90625" style="305" customWidth="1"/>
    <col min="10" max="16384" width="11.453125" style="305"/>
  </cols>
  <sheetData>
    <row r="2" spans="1:9" ht="14" x14ac:dyDescent="0.3">
      <c r="A2" s="758" t="s">
        <v>462</v>
      </c>
      <c r="B2" s="758"/>
      <c r="C2" s="758"/>
      <c r="D2" s="758"/>
      <c r="E2" s="758"/>
      <c r="F2" s="758"/>
      <c r="G2" s="758"/>
    </row>
    <row r="4" spans="1:9" ht="15.75" customHeight="1" x14ac:dyDescent="0.25">
      <c r="A4" s="759" t="s">
        <v>452</v>
      </c>
      <c r="B4" s="759"/>
      <c r="C4" s="759"/>
      <c r="D4" s="759"/>
      <c r="E4" s="759"/>
      <c r="F4" s="759"/>
      <c r="G4" s="759"/>
    </row>
    <row r="5" spans="1:9" ht="15.5" x14ac:dyDescent="0.35">
      <c r="A5" s="760" t="s">
        <v>461</v>
      </c>
      <c r="B5" s="760"/>
      <c r="C5" s="760"/>
      <c r="D5" s="760"/>
      <c r="E5" s="760"/>
      <c r="F5" s="306">
        <f>Resultatregnskap!C5</f>
        <v>41274</v>
      </c>
      <c r="G5" s="306">
        <f>Resultatregnskap!D5</f>
        <v>40908</v>
      </c>
      <c r="H5" s="462" t="s">
        <v>309</v>
      </c>
      <c r="I5" s="417"/>
    </row>
    <row r="6" spans="1:9" x14ac:dyDescent="0.25">
      <c r="F6" s="496"/>
      <c r="H6" s="465"/>
      <c r="I6" s="417"/>
    </row>
    <row r="7" spans="1:9" ht="15.75" customHeight="1" x14ac:dyDescent="0.3">
      <c r="A7" s="761" t="s">
        <v>463</v>
      </c>
      <c r="B7" s="761"/>
      <c r="C7" s="761"/>
      <c r="D7" s="761"/>
      <c r="E7" s="761"/>
      <c r="F7" s="503">
        <v>447465</v>
      </c>
      <c r="G7" s="495">
        <v>476026</v>
      </c>
      <c r="H7" s="462" t="s">
        <v>815</v>
      </c>
      <c r="I7" s="417"/>
    </row>
    <row r="8" spans="1:9" ht="15.75" customHeight="1" x14ac:dyDescent="0.3">
      <c r="A8" s="757" t="s">
        <v>464</v>
      </c>
      <c r="B8" s="757"/>
      <c r="C8" s="757"/>
      <c r="D8" s="757"/>
      <c r="E8" s="757"/>
      <c r="F8" s="503">
        <v>21348</v>
      </c>
      <c r="G8" s="495">
        <v>23678</v>
      </c>
      <c r="H8" s="462" t="s">
        <v>816</v>
      </c>
      <c r="I8" s="417"/>
    </row>
    <row r="9" spans="1:9" ht="15.75" customHeight="1" x14ac:dyDescent="0.3">
      <c r="A9" s="757" t="s">
        <v>465</v>
      </c>
      <c r="B9" s="757"/>
      <c r="C9" s="757"/>
      <c r="D9" s="757"/>
      <c r="E9" s="757"/>
      <c r="F9" s="503">
        <v>168711</v>
      </c>
      <c r="G9" s="495">
        <v>152016</v>
      </c>
      <c r="H9" s="462" t="s">
        <v>817</v>
      </c>
      <c r="I9" s="417"/>
    </row>
    <row r="10" spans="1:9" ht="15.75" customHeight="1" x14ac:dyDescent="0.3">
      <c r="A10" s="763" t="s">
        <v>469</v>
      </c>
      <c r="B10" s="763"/>
      <c r="C10" s="763"/>
      <c r="D10" s="763"/>
      <c r="E10" s="763"/>
      <c r="F10" s="500">
        <f>SUBTOTAL(9,F7:F9)</f>
        <v>637524</v>
      </c>
      <c r="G10" s="497">
        <f>SUBTOTAL(9,G7:G9)</f>
        <v>651720</v>
      </c>
      <c r="H10" s="474" t="s">
        <v>467</v>
      </c>
      <c r="I10" s="417"/>
    </row>
    <row r="11" spans="1:9" ht="15.75" customHeight="1" x14ac:dyDescent="0.3">
      <c r="A11" s="307"/>
      <c r="B11" s="307"/>
      <c r="C11" s="307"/>
      <c r="D11" s="307"/>
      <c r="E11" s="307"/>
      <c r="F11" s="504"/>
      <c r="G11" s="308"/>
      <c r="H11" s="465"/>
      <c r="I11" s="417"/>
    </row>
    <row r="12" spans="1:9" ht="15.75" customHeight="1" x14ac:dyDescent="0.25">
      <c r="A12" s="764" t="s">
        <v>468</v>
      </c>
      <c r="B12" s="764"/>
      <c r="C12" s="764"/>
      <c r="D12" s="764"/>
      <c r="E12" s="764"/>
      <c r="F12" s="764"/>
      <c r="G12" s="764"/>
      <c r="H12" s="465"/>
      <c r="I12" s="417"/>
    </row>
    <row r="13" spans="1:9" ht="15.75" customHeight="1" x14ac:dyDescent="0.3">
      <c r="A13" s="761" t="s">
        <v>492</v>
      </c>
      <c r="B13" s="761"/>
      <c r="C13" s="761"/>
      <c r="D13" s="761"/>
      <c r="E13" s="761"/>
      <c r="F13" s="505">
        <f>F10</f>
        <v>637524</v>
      </c>
      <c r="G13" s="496">
        <f>G10</f>
        <v>651720</v>
      </c>
      <c r="H13" s="462" t="s">
        <v>818</v>
      </c>
      <c r="I13" s="417"/>
    </row>
    <row r="14" spans="1:9" ht="15.75" customHeight="1" x14ac:dyDescent="0.3">
      <c r="A14" s="757" t="s">
        <v>466</v>
      </c>
      <c r="B14" s="757"/>
      <c r="C14" s="757"/>
      <c r="D14" s="757"/>
      <c r="E14" s="757"/>
      <c r="F14" s="503">
        <v>44972</v>
      </c>
      <c r="G14" s="495">
        <v>23356</v>
      </c>
      <c r="H14" s="474" t="s">
        <v>471</v>
      </c>
      <c r="I14" s="417"/>
    </row>
    <row r="15" spans="1:9" ht="15.75" customHeight="1" x14ac:dyDescent="0.3">
      <c r="A15" s="763" t="s">
        <v>470</v>
      </c>
      <c r="B15" s="763"/>
      <c r="C15" s="763"/>
      <c r="D15" s="763"/>
      <c r="E15" s="763"/>
      <c r="F15" s="500">
        <f>F13-F14</f>
        <v>592552</v>
      </c>
      <c r="G15" s="497">
        <f>G13-G14</f>
        <v>628364</v>
      </c>
      <c r="H15" s="474" t="s">
        <v>486</v>
      </c>
      <c r="I15" s="417"/>
    </row>
    <row r="16" spans="1:9" x14ac:dyDescent="0.25">
      <c r="G16" s="496"/>
      <c r="H16" s="465"/>
      <c r="I16" s="417"/>
    </row>
    <row r="17" spans="1:9" x14ac:dyDescent="0.25">
      <c r="A17" s="309" t="s">
        <v>472</v>
      </c>
      <c r="G17" s="496"/>
      <c r="H17" s="465"/>
      <c r="I17" s="417"/>
    </row>
    <row r="18" spans="1:9" ht="14" x14ac:dyDescent="0.3">
      <c r="A18" s="761" t="s">
        <v>493</v>
      </c>
      <c r="B18" s="761"/>
      <c r="C18" s="761"/>
      <c r="D18" s="761"/>
      <c r="E18" s="761"/>
      <c r="F18" s="505">
        <v>0</v>
      </c>
      <c r="G18" s="496">
        <v>0</v>
      </c>
      <c r="H18" s="462" t="s">
        <v>819</v>
      </c>
      <c r="I18" s="417"/>
    </row>
    <row r="19" spans="1:9" ht="14" x14ac:dyDescent="0.3">
      <c r="A19" s="757" t="s">
        <v>494</v>
      </c>
      <c r="B19" s="757"/>
      <c r="C19" s="757"/>
      <c r="D19" s="757"/>
      <c r="E19" s="757"/>
      <c r="F19" s="505">
        <v>0</v>
      </c>
      <c r="G19" s="496">
        <v>0</v>
      </c>
      <c r="H19" s="462" t="s">
        <v>820</v>
      </c>
      <c r="I19" s="417"/>
    </row>
    <row r="20" spans="1:9" ht="14" x14ac:dyDescent="0.3">
      <c r="A20" s="757" t="s">
        <v>495</v>
      </c>
      <c r="B20" s="757"/>
      <c r="C20" s="757"/>
      <c r="D20" s="757"/>
      <c r="E20" s="757"/>
      <c r="F20" s="505">
        <v>75</v>
      </c>
      <c r="G20" s="496">
        <v>0</v>
      </c>
      <c r="H20" s="462" t="s">
        <v>821</v>
      </c>
      <c r="I20" s="417"/>
    </row>
    <row r="21" spans="1:9" ht="14" x14ac:dyDescent="0.3">
      <c r="A21" s="765" t="s">
        <v>496</v>
      </c>
      <c r="B21" s="765"/>
      <c r="C21" s="765"/>
      <c r="D21" s="765"/>
      <c r="E21" s="765"/>
      <c r="F21" s="506">
        <f>SUBTOTAL(9,F18:F20)</f>
        <v>75</v>
      </c>
      <c r="G21" s="498">
        <f>SUBTOTAL(9,G18:G20)</f>
        <v>0</v>
      </c>
      <c r="H21" s="474" t="s">
        <v>497</v>
      </c>
      <c r="I21" s="417"/>
    </row>
    <row r="22" spans="1:9" x14ac:dyDescent="0.25">
      <c r="F22" s="496"/>
      <c r="G22" s="496"/>
      <c r="H22" s="465"/>
      <c r="I22" s="417"/>
    </row>
    <row r="23" spans="1:9" x14ac:dyDescent="0.25">
      <c r="A23" s="309" t="s">
        <v>498</v>
      </c>
      <c r="F23" s="496"/>
      <c r="G23" s="496"/>
      <c r="H23" s="465"/>
      <c r="I23" s="417"/>
    </row>
    <row r="24" spans="1:9" ht="14" x14ac:dyDescent="0.3">
      <c r="A24" s="761" t="s">
        <v>499</v>
      </c>
      <c r="B24" s="761"/>
      <c r="C24" s="761"/>
      <c r="D24" s="761"/>
      <c r="E24" s="761"/>
      <c r="F24" s="505">
        <f>F21</f>
        <v>75</v>
      </c>
      <c r="G24" s="496">
        <f>G21</f>
        <v>0</v>
      </c>
      <c r="H24" s="462" t="s">
        <v>822</v>
      </c>
      <c r="I24" s="417"/>
    </row>
    <row r="25" spans="1:9" ht="14" x14ac:dyDescent="0.3">
      <c r="A25" s="757" t="s">
        <v>500</v>
      </c>
      <c r="B25" s="757"/>
      <c r="C25" s="757"/>
      <c r="D25" s="757"/>
      <c r="E25" s="757"/>
      <c r="F25" s="505">
        <v>0</v>
      </c>
      <c r="G25" s="496">
        <v>0</v>
      </c>
      <c r="H25" s="474" t="s">
        <v>501</v>
      </c>
      <c r="I25" s="417"/>
    </row>
    <row r="26" spans="1:9" ht="14" x14ac:dyDescent="0.3">
      <c r="A26" s="762" t="s">
        <v>502</v>
      </c>
      <c r="B26" s="762"/>
      <c r="C26" s="762"/>
      <c r="D26" s="762"/>
      <c r="E26" s="762"/>
      <c r="F26" s="506">
        <f>F24-F25</f>
        <v>75</v>
      </c>
      <c r="G26" s="498">
        <f>G24-G25</f>
        <v>0</v>
      </c>
      <c r="H26" s="474" t="s">
        <v>503</v>
      </c>
      <c r="I26" s="417"/>
    </row>
    <row r="27" spans="1:9" x14ac:dyDescent="0.25">
      <c r="F27" s="496"/>
      <c r="G27" s="496"/>
      <c r="H27" s="465"/>
      <c r="I27" s="475"/>
    </row>
    <row r="28" spans="1:9" x14ac:dyDescent="0.25">
      <c r="A28" s="759" t="s">
        <v>504</v>
      </c>
      <c r="B28" s="759"/>
      <c r="C28" s="759"/>
      <c r="D28" s="759"/>
      <c r="E28" s="759"/>
      <c r="F28" s="496"/>
      <c r="G28" s="496"/>
      <c r="H28" s="465"/>
      <c r="I28" s="475"/>
    </row>
    <row r="29" spans="1:9" ht="15.75" customHeight="1" x14ac:dyDescent="0.3">
      <c r="A29" s="761" t="s">
        <v>475</v>
      </c>
      <c r="B29" s="761"/>
      <c r="C29" s="761"/>
      <c r="D29" s="761"/>
      <c r="E29" s="761"/>
      <c r="F29" s="507">
        <f t="shared" ref="F29:G30" si="0">F7</f>
        <v>447465</v>
      </c>
      <c r="G29" s="499">
        <f t="shared" si="0"/>
        <v>476026</v>
      </c>
      <c r="H29" s="462" t="s">
        <v>823</v>
      </c>
      <c r="I29" s="475"/>
    </row>
    <row r="30" spans="1:9" ht="15.75" customHeight="1" x14ac:dyDescent="0.3">
      <c r="A30" s="761" t="s">
        <v>476</v>
      </c>
      <c r="B30" s="761"/>
      <c r="C30" s="761"/>
      <c r="D30" s="761"/>
      <c r="E30" s="761"/>
      <c r="F30" s="507">
        <f t="shared" si="0"/>
        <v>21348</v>
      </c>
      <c r="G30" s="499">
        <f t="shared" si="0"/>
        <v>23678</v>
      </c>
      <c r="H30" s="462" t="s">
        <v>824</v>
      </c>
      <c r="I30" s="475"/>
    </row>
    <row r="31" spans="1:9" ht="15.75" customHeight="1" x14ac:dyDescent="0.3">
      <c r="A31" s="761" t="s">
        <v>505</v>
      </c>
      <c r="B31" s="761"/>
      <c r="C31" s="761"/>
      <c r="D31" s="761"/>
      <c r="E31" s="761"/>
      <c r="F31" s="507">
        <f t="shared" ref="F31:G32" si="1">F18</f>
        <v>0</v>
      </c>
      <c r="G31" s="499">
        <f t="shared" si="1"/>
        <v>0</v>
      </c>
      <c r="H31" s="462" t="s">
        <v>825</v>
      </c>
      <c r="I31" s="475"/>
    </row>
    <row r="32" spans="1:9" ht="15.75" customHeight="1" x14ac:dyDescent="0.3">
      <c r="A32" s="761" t="s">
        <v>506</v>
      </c>
      <c r="B32" s="761"/>
      <c r="C32" s="761"/>
      <c r="D32" s="761"/>
      <c r="E32" s="761"/>
      <c r="F32" s="507">
        <f t="shared" si="1"/>
        <v>0</v>
      </c>
      <c r="G32" s="499">
        <f t="shared" si="1"/>
        <v>0</v>
      </c>
      <c r="H32" s="462" t="s">
        <v>826</v>
      </c>
      <c r="I32" s="475"/>
    </row>
    <row r="33" spans="1:11" ht="15.75" customHeight="1" x14ac:dyDescent="0.3">
      <c r="A33" s="761" t="s">
        <v>473</v>
      </c>
      <c r="B33" s="761"/>
      <c r="C33" s="761"/>
      <c r="D33" s="761"/>
      <c r="E33" s="761"/>
      <c r="F33" s="503">
        <v>284196</v>
      </c>
      <c r="G33" s="495">
        <v>257271</v>
      </c>
      <c r="H33" s="462" t="s">
        <v>827</v>
      </c>
      <c r="I33" s="475"/>
    </row>
    <row r="34" spans="1:11" ht="15.75" customHeight="1" x14ac:dyDescent="0.3">
      <c r="A34" s="766" t="s">
        <v>474</v>
      </c>
      <c r="B34" s="766"/>
      <c r="C34" s="766"/>
      <c r="D34" s="766"/>
      <c r="E34" s="766"/>
      <c r="F34" s="500">
        <f>SUBTOTAL(9,F29:F33)</f>
        <v>753009</v>
      </c>
      <c r="G34" s="497">
        <f>SUBTOTAL(9,G29:G33)</f>
        <v>756975</v>
      </c>
      <c r="H34" s="462" t="s">
        <v>828</v>
      </c>
      <c r="I34" s="678" t="s">
        <v>939</v>
      </c>
      <c r="J34" s="679"/>
      <c r="K34" s="679"/>
    </row>
    <row r="35" spans="1:11" ht="15.75" customHeight="1" x14ac:dyDescent="0.3">
      <c r="A35" s="310"/>
      <c r="B35" s="310"/>
      <c r="C35" s="310"/>
      <c r="D35" s="310"/>
      <c r="E35" s="310"/>
      <c r="F35" s="308"/>
      <c r="G35" s="311"/>
      <c r="H35" s="312"/>
      <c r="I35" s="678" t="s">
        <v>938</v>
      </c>
    </row>
    <row r="37" spans="1:11" ht="15.75" customHeight="1" x14ac:dyDescent="0.25">
      <c r="A37" s="767" t="s">
        <v>507</v>
      </c>
      <c r="B37" s="768"/>
      <c r="C37" s="768"/>
      <c r="D37" s="768"/>
      <c r="E37" s="768"/>
      <c r="F37" s="768"/>
      <c r="G37" s="768"/>
      <c r="H37" s="769"/>
    </row>
    <row r="38" spans="1:11" ht="15.75" customHeight="1" x14ac:dyDescent="0.25">
      <c r="A38" s="770"/>
      <c r="B38" s="771"/>
      <c r="C38" s="771"/>
      <c r="D38" s="771"/>
      <c r="E38" s="771"/>
      <c r="F38" s="771"/>
      <c r="G38" s="771"/>
      <c r="H38" s="772"/>
    </row>
    <row r="39" spans="1:11" ht="15.75" customHeight="1" x14ac:dyDescent="0.25">
      <c r="A39" s="770"/>
      <c r="B39" s="771"/>
      <c r="C39" s="771"/>
      <c r="D39" s="771"/>
      <c r="E39" s="771"/>
      <c r="F39" s="771"/>
      <c r="G39" s="771"/>
      <c r="H39" s="772"/>
    </row>
    <row r="40" spans="1:11" ht="15.75" customHeight="1" x14ac:dyDescent="0.25">
      <c r="A40" s="770"/>
      <c r="B40" s="771"/>
      <c r="C40" s="771"/>
      <c r="D40" s="771"/>
      <c r="E40" s="771"/>
      <c r="F40" s="771"/>
      <c r="G40" s="771"/>
      <c r="H40" s="772"/>
    </row>
    <row r="41" spans="1:11" ht="15.75" customHeight="1" x14ac:dyDescent="0.25">
      <c r="A41" s="773"/>
      <c r="B41" s="774"/>
      <c r="C41" s="774"/>
      <c r="D41" s="774"/>
      <c r="E41" s="774"/>
      <c r="F41" s="774"/>
      <c r="G41" s="774"/>
      <c r="H41" s="775"/>
    </row>
  </sheetData>
  <sheetProtection selectLockedCells="1"/>
  <mergeCells count="26">
    <mergeCell ref="A34:E34"/>
    <mergeCell ref="A37:H41"/>
    <mergeCell ref="A28:E28"/>
    <mergeCell ref="A29:E29"/>
    <mergeCell ref="A30:E30"/>
    <mergeCell ref="A31:E31"/>
    <mergeCell ref="A32:E32"/>
    <mergeCell ref="A33:E33"/>
    <mergeCell ref="A26:E26"/>
    <mergeCell ref="A10:E10"/>
    <mergeCell ref="A12:G12"/>
    <mergeCell ref="A13:E13"/>
    <mergeCell ref="A14:E14"/>
    <mergeCell ref="A15:E15"/>
    <mergeCell ref="A18:E18"/>
    <mergeCell ref="A19:E19"/>
    <mergeCell ref="A20:E20"/>
    <mergeCell ref="A21:E21"/>
    <mergeCell ref="A24:E24"/>
    <mergeCell ref="A25:E25"/>
    <mergeCell ref="A9:E9"/>
    <mergeCell ref="A2:G2"/>
    <mergeCell ref="A4:G4"/>
    <mergeCell ref="A5:E5"/>
    <mergeCell ref="A7:E7"/>
    <mergeCell ref="A8:E8"/>
  </mergeCell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Normal="100" workbookViewId="0">
      <selection activeCell="G60" sqref="G60"/>
    </sheetView>
  </sheetViews>
  <sheetFormatPr baseColWidth="10" defaultColWidth="11.453125" defaultRowHeight="15" customHeight="1" x14ac:dyDescent="0.25"/>
  <cols>
    <col min="1" max="1" width="69.54296875" style="194" customWidth="1"/>
    <col min="2" max="4" width="15.6328125" style="193" customWidth="1"/>
    <col min="5" max="5" width="15.6328125" style="194" customWidth="1"/>
    <col min="6" max="16384" width="11.453125" style="194"/>
  </cols>
  <sheetData>
    <row r="2" spans="1:5" s="191" customFormat="1" ht="15" customHeight="1" x14ac:dyDescent="0.35">
      <c r="A2" s="189" t="s">
        <v>0</v>
      </c>
      <c r="B2" s="190"/>
      <c r="C2" s="190"/>
      <c r="D2" s="190"/>
    </row>
    <row r="4" spans="1:5" ht="15" customHeight="1" x14ac:dyDescent="0.4">
      <c r="A4" s="255" t="s">
        <v>267</v>
      </c>
    </row>
    <row r="5" spans="1:5" ht="15" customHeight="1" thickBot="1" x14ac:dyDescent="0.3">
      <c r="A5" s="257"/>
    </row>
    <row r="6" spans="1:5" s="191" customFormat="1" ht="47" thickBot="1" x14ac:dyDescent="0.4">
      <c r="A6" s="276"/>
      <c r="B6" s="195" t="s">
        <v>268</v>
      </c>
      <c r="C6" s="195" t="s">
        <v>269</v>
      </c>
      <c r="D6" s="195" t="s">
        <v>270</v>
      </c>
      <c r="E6" s="195" t="s">
        <v>271</v>
      </c>
    </row>
    <row r="7" spans="1:5" s="191" customFormat="1" ht="16" thickBot="1" x14ac:dyDescent="0.4">
      <c r="A7" s="277"/>
      <c r="B7" s="196">
        <f>Resultatregnskap!C5</f>
        <v>41274</v>
      </c>
      <c r="C7" s="197">
        <f>Resultatregnskap!C5</f>
        <v>41274</v>
      </c>
      <c r="D7" s="197">
        <f>Resultatregnskap!C5</f>
        <v>41274</v>
      </c>
      <c r="E7" s="198">
        <f>Resultatregnskap!D5</f>
        <v>40908</v>
      </c>
    </row>
    <row r="8" spans="1:5" s="191" customFormat="1" ht="15" customHeight="1" x14ac:dyDescent="0.35">
      <c r="A8" s="260" t="s">
        <v>37</v>
      </c>
      <c r="B8" s="199"/>
      <c r="C8" s="199"/>
      <c r="D8" s="199"/>
      <c r="E8" s="199"/>
    </row>
    <row r="9" spans="1:5" s="202" customFormat="1" ht="15" customHeight="1" x14ac:dyDescent="0.35">
      <c r="A9" s="263" t="s">
        <v>139</v>
      </c>
      <c r="B9" s="669">
        <v>3893792</v>
      </c>
      <c r="C9" s="658">
        <f>Resultatregnskap!C7</f>
        <v>3808986</v>
      </c>
      <c r="D9" s="200">
        <f t="shared" ref="D9:D14" si="0">B9-C9</f>
        <v>84806</v>
      </c>
      <c r="E9" s="658">
        <f>Resultatregnskap!D7</f>
        <v>3672578</v>
      </c>
    </row>
    <row r="10" spans="1:5" s="202" customFormat="1" ht="15" customHeight="1" x14ac:dyDescent="0.35">
      <c r="A10" s="263" t="s">
        <v>222</v>
      </c>
      <c r="B10" s="669"/>
      <c r="C10" s="658"/>
      <c r="D10" s="200">
        <f t="shared" si="0"/>
        <v>0</v>
      </c>
      <c r="E10" s="658"/>
    </row>
    <row r="11" spans="1:5" s="202" customFormat="1" ht="15" customHeight="1" x14ac:dyDescent="0.35">
      <c r="A11" s="263" t="s">
        <v>288</v>
      </c>
      <c r="B11" s="669">
        <v>1264500</v>
      </c>
      <c r="C11" s="658">
        <f>Resultatregnskap!C9</f>
        <v>1284466</v>
      </c>
      <c r="D11" s="200">
        <f t="shared" si="0"/>
        <v>-19966</v>
      </c>
      <c r="E11" s="658">
        <f>Resultatregnskap!D9</f>
        <v>1272798</v>
      </c>
    </row>
    <row r="12" spans="1:5" s="202" customFormat="1" ht="15" customHeight="1" x14ac:dyDescent="0.35">
      <c r="A12" s="263" t="s">
        <v>38</v>
      </c>
      <c r="B12" s="669"/>
      <c r="C12" s="658"/>
      <c r="D12" s="200">
        <f t="shared" si="0"/>
        <v>0</v>
      </c>
      <c r="E12" s="658"/>
    </row>
    <row r="13" spans="1:5" s="202" customFormat="1" ht="15" customHeight="1" x14ac:dyDescent="0.35">
      <c r="A13" s="263" t="s">
        <v>6</v>
      </c>
      <c r="B13" s="669">
        <v>215618</v>
      </c>
      <c r="C13" s="658">
        <f>Resultatregnskap!C11</f>
        <v>262196</v>
      </c>
      <c r="D13" s="200">
        <f t="shared" si="0"/>
        <v>-46578</v>
      </c>
      <c r="E13" s="658">
        <f>Resultatregnskap!D11</f>
        <v>294550</v>
      </c>
    </row>
    <row r="14" spans="1:5" s="202" customFormat="1" ht="15" customHeight="1" x14ac:dyDescent="0.35">
      <c r="A14" s="263" t="s">
        <v>39</v>
      </c>
      <c r="B14" s="669"/>
      <c r="C14" s="658">
        <f>Resultatregnskap!C12</f>
        <v>56</v>
      </c>
      <c r="D14" s="200">
        <f t="shared" si="0"/>
        <v>-56</v>
      </c>
      <c r="E14" s="658">
        <f>Resultatregnskap!D12</f>
        <v>742</v>
      </c>
    </row>
    <row r="15" spans="1:5" s="191" customFormat="1" ht="15" customHeight="1" x14ac:dyDescent="0.35">
      <c r="A15" s="264" t="s">
        <v>7</v>
      </c>
      <c r="B15" s="201">
        <f>SUBTOTAL(9,B9:B14)</f>
        <v>5373910</v>
      </c>
      <c r="C15" s="201">
        <f>SUBTOTAL(9,C9:C14)</f>
        <v>5355704</v>
      </c>
      <c r="D15" s="201">
        <f>SUBTOTAL(9,D9:D14)</f>
        <v>18206</v>
      </c>
      <c r="E15" s="201">
        <f>SUBTOTAL(9,E9:E14)</f>
        <v>5240668</v>
      </c>
    </row>
    <row r="16" spans="1:5" s="191" customFormat="1" ht="15" customHeight="1" x14ac:dyDescent="0.35">
      <c r="A16" s="262"/>
      <c r="B16" s="201"/>
      <c r="C16" s="201"/>
      <c r="D16" s="199"/>
      <c r="E16" s="201"/>
    </row>
    <row r="17" spans="1:5" s="191" customFormat="1" ht="15" customHeight="1" x14ac:dyDescent="0.35">
      <c r="A17" s="260" t="s">
        <v>40</v>
      </c>
      <c r="B17" s="203"/>
      <c r="C17" s="203"/>
      <c r="D17" s="199"/>
      <c r="E17" s="203"/>
    </row>
    <row r="18" spans="1:5" s="191" customFormat="1" ht="15" customHeight="1" x14ac:dyDescent="0.35">
      <c r="A18" s="263" t="s">
        <v>224</v>
      </c>
      <c r="B18" s="671">
        <v>3459819</v>
      </c>
      <c r="C18" s="658">
        <f>Resultatregnskap!C16</f>
        <v>3399264</v>
      </c>
      <c r="D18" s="200">
        <f t="shared" ref="D18:D23" si="1">B18-C18</f>
        <v>60555</v>
      </c>
      <c r="E18" s="659">
        <f>Resultatregnskap!D16</f>
        <v>3251937</v>
      </c>
    </row>
    <row r="19" spans="1:5" s="191" customFormat="1" ht="15" customHeight="1" x14ac:dyDescent="0.35">
      <c r="A19" s="263" t="s">
        <v>41</v>
      </c>
      <c r="B19" s="670"/>
      <c r="C19" s="284">
        <f>Resultatregnskap!C17</f>
        <v>761</v>
      </c>
      <c r="D19" s="200">
        <f t="shared" si="1"/>
        <v>-761</v>
      </c>
      <c r="E19" s="284">
        <f>Resultatregnskap!D17</f>
        <v>613</v>
      </c>
    </row>
    <row r="20" spans="1:5" s="191" customFormat="1" ht="15" customHeight="1" x14ac:dyDescent="0.35">
      <c r="A20" s="263" t="s">
        <v>42</v>
      </c>
      <c r="B20" s="670">
        <v>1349738</v>
      </c>
      <c r="C20" s="284">
        <f>Resultatregnskap!C18</f>
        <v>1452548</v>
      </c>
      <c r="D20" s="200">
        <f t="shared" si="1"/>
        <v>-102810</v>
      </c>
      <c r="E20" s="284">
        <f>Resultatregnskap!D18</f>
        <v>1461687</v>
      </c>
    </row>
    <row r="21" spans="1:5" s="191" customFormat="1" ht="15" customHeight="1" x14ac:dyDescent="0.35">
      <c r="A21" s="263" t="s">
        <v>223</v>
      </c>
      <c r="B21" s="670"/>
      <c r="C21" s="284"/>
      <c r="D21" s="200">
        <f t="shared" si="1"/>
        <v>0</v>
      </c>
      <c r="E21" s="284"/>
    </row>
    <row r="22" spans="1:5" s="191" customFormat="1" ht="15" customHeight="1" x14ac:dyDescent="0.35">
      <c r="A22" s="263" t="s">
        <v>43</v>
      </c>
      <c r="B22" s="670">
        <v>600000</v>
      </c>
      <c r="C22" s="284">
        <f>Resultatregnskap!C20</f>
        <v>571008</v>
      </c>
      <c r="D22" s="200">
        <f t="shared" si="1"/>
        <v>28992</v>
      </c>
      <c r="E22" s="284">
        <f>Resultatregnskap!D20</f>
        <v>602636</v>
      </c>
    </row>
    <row r="23" spans="1:5" s="191" customFormat="1" ht="15" customHeight="1" x14ac:dyDescent="0.35">
      <c r="A23" s="263" t="s">
        <v>44</v>
      </c>
      <c r="B23" s="670"/>
      <c r="C23" s="284"/>
      <c r="D23" s="200">
        <f t="shared" si="1"/>
        <v>0</v>
      </c>
      <c r="E23" s="284"/>
    </row>
    <row r="24" spans="1:5" s="191" customFormat="1" ht="15" customHeight="1" x14ac:dyDescent="0.35">
      <c r="A24" s="264" t="s">
        <v>45</v>
      </c>
      <c r="B24" s="201">
        <f>SUBTOTAL(9,B18:B23)</f>
        <v>5409557</v>
      </c>
      <c r="C24" s="201">
        <f>SUBTOTAL(9,C18:C23)</f>
        <v>5423581</v>
      </c>
      <c r="D24" s="201">
        <f>SUBTOTAL(9,D18:D23)</f>
        <v>-14024</v>
      </c>
      <c r="E24" s="201">
        <f>SUBTOTAL(9,E18:E23)</f>
        <v>5316873</v>
      </c>
    </row>
    <row r="25" spans="1:5" s="191" customFormat="1" ht="15" customHeight="1" x14ac:dyDescent="0.35">
      <c r="A25" s="262"/>
      <c r="B25" s="201"/>
      <c r="C25" s="201"/>
      <c r="D25" s="199"/>
      <c r="E25" s="201"/>
    </row>
    <row r="26" spans="1:5" s="191" customFormat="1" ht="15" customHeight="1" x14ac:dyDescent="0.35">
      <c r="A26" s="260" t="s">
        <v>46</v>
      </c>
      <c r="B26" s="203">
        <f>B15-B24</f>
        <v>-35647</v>
      </c>
      <c r="C26" s="203">
        <f>C15-C24</f>
        <v>-67877</v>
      </c>
      <c r="D26" s="203">
        <f>D15-D24</f>
        <v>32230</v>
      </c>
      <c r="E26" s="203">
        <f>E15-E24</f>
        <v>-76205</v>
      </c>
    </row>
    <row r="27" spans="1:5" s="191" customFormat="1" ht="15" customHeight="1" x14ac:dyDescent="0.35">
      <c r="A27" s="262"/>
      <c r="B27" s="201"/>
      <c r="C27" s="201"/>
      <c r="D27" s="199"/>
      <c r="E27" s="201"/>
    </row>
    <row r="28" spans="1:5" s="191" customFormat="1" ht="15" customHeight="1" x14ac:dyDescent="0.35">
      <c r="A28" s="260" t="s">
        <v>47</v>
      </c>
      <c r="B28" s="203"/>
      <c r="C28" s="203"/>
      <c r="D28" s="199"/>
      <c r="E28" s="203"/>
    </row>
    <row r="29" spans="1:5" s="191" customFormat="1" ht="15" customHeight="1" x14ac:dyDescent="0.35">
      <c r="A29" s="263" t="s">
        <v>48</v>
      </c>
      <c r="B29" s="284">
        <v>0</v>
      </c>
      <c r="C29" s="284">
        <f>Resultatregnskap!C27</f>
        <v>2289</v>
      </c>
      <c r="D29" s="200">
        <f>B29-C29</f>
        <v>-2289</v>
      </c>
      <c r="E29" s="284">
        <f>Resultatregnskap!D27</f>
        <v>2171</v>
      </c>
    </row>
    <row r="30" spans="1:5" s="191" customFormat="1" ht="15" customHeight="1" x14ac:dyDescent="0.35">
      <c r="A30" s="263" t="s">
        <v>49</v>
      </c>
      <c r="B30" s="284">
        <v>0</v>
      </c>
      <c r="C30" s="284">
        <f>Resultatregnskap!C28</f>
        <v>1394</v>
      </c>
      <c r="D30" s="200">
        <f>B30-C30</f>
        <v>-1394</v>
      </c>
      <c r="E30" s="284">
        <f>Resultatregnskap!D28</f>
        <v>1848</v>
      </c>
    </row>
    <row r="31" spans="1:5" s="191" customFormat="1" ht="15" customHeight="1" x14ac:dyDescent="0.35">
      <c r="A31" s="264" t="s">
        <v>50</v>
      </c>
      <c r="B31" s="201">
        <f>B29-B30</f>
        <v>0</v>
      </c>
      <c r="C31" s="201">
        <f>C29-C30</f>
        <v>895</v>
      </c>
      <c r="D31" s="201">
        <f>D29-D30</f>
        <v>-895</v>
      </c>
      <c r="E31" s="201">
        <f>E29-E30</f>
        <v>323</v>
      </c>
    </row>
    <row r="32" spans="1:5" s="191" customFormat="1" ht="15" customHeight="1" x14ac:dyDescent="0.35">
      <c r="A32" s="278"/>
      <c r="B32" s="201"/>
      <c r="C32" s="201"/>
      <c r="D32" s="199"/>
      <c r="E32" s="201"/>
    </row>
    <row r="33" spans="1:8" s="191" customFormat="1" ht="15" customHeight="1" x14ac:dyDescent="0.35">
      <c r="A33" s="267" t="s">
        <v>66</v>
      </c>
      <c r="B33" s="203"/>
      <c r="C33" s="203"/>
      <c r="D33" s="199"/>
      <c r="E33" s="203"/>
    </row>
    <row r="34" spans="1:8" s="191" customFormat="1" ht="15" customHeight="1" x14ac:dyDescent="0.35">
      <c r="A34" s="279" t="s">
        <v>51</v>
      </c>
      <c r="B34" s="284">
        <v>0</v>
      </c>
      <c r="C34" s="284">
        <v>0</v>
      </c>
      <c r="D34" s="200">
        <f>B34-C34</f>
        <v>0</v>
      </c>
      <c r="E34" s="284">
        <v>0</v>
      </c>
    </row>
    <row r="35" spans="1:8" s="191" customFormat="1" ht="15" customHeight="1" x14ac:dyDescent="0.35">
      <c r="A35" s="280" t="s">
        <v>52</v>
      </c>
      <c r="B35" s="201">
        <f>SUM(B34)</f>
        <v>0</v>
      </c>
      <c r="C35" s="201">
        <f>SUM(C34)</f>
        <v>0</v>
      </c>
      <c r="D35" s="201">
        <f>SUM(D34)</f>
        <v>0</v>
      </c>
      <c r="E35" s="201">
        <f>SUM(E34)</f>
        <v>0</v>
      </c>
    </row>
    <row r="36" spans="1:8" s="191" customFormat="1" ht="15" customHeight="1" x14ac:dyDescent="0.35">
      <c r="A36" s="278"/>
      <c r="B36" s="201"/>
      <c r="C36" s="201"/>
      <c r="D36" s="199"/>
      <c r="E36" s="201"/>
    </row>
    <row r="37" spans="1:8" s="191" customFormat="1" ht="15" customHeight="1" x14ac:dyDescent="0.35">
      <c r="A37" s="267" t="s">
        <v>53</v>
      </c>
      <c r="B37" s="203">
        <f>B26+B31+B35</f>
        <v>-35647</v>
      </c>
      <c r="C37" s="203">
        <f>C26+C31+C35</f>
        <v>-66982</v>
      </c>
      <c r="D37" s="203">
        <f>D26+D31+D35</f>
        <v>31335</v>
      </c>
      <c r="E37" s="203">
        <f>E26+E31+E35</f>
        <v>-75882</v>
      </c>
    </row>
    <row r="38" spans="1:8" s="191" customFormat="1" ht="15" customHeight="1" x14ac:dyDescent="0.35">
      <c r="A38" s="278"/>
      <c r="B38" s="201"/>
      <c r="C38" s="201"/>
      <c r="D38" s="199"/>
      <c r="E38" s="201"/>
    </row>
    <row r="39" spans="1:8" s="191" customFormat="1" ht="15" customHeight="1" x14ac:dyDescent="0.35">
      <c r="A39" s="267" t="s">
        <v>54</v>
      </c>
      <c r="B39" s="203"/>
      <c r="C39" s="203"/>
      <c r="D39" s="199"/>
      <c r="E39" s="203"/>
      <c r="G39" s="204"/>
      <c r="H39" s="205"/>
    </row>
    <row r="40" spans="1:8" s="206" customFormat="1" ht="15" customHeight="1" x14ac:dyDescent="0.35">
      <c r="A40" s="279" t="s">
        <v>140</v>
      </c>
      <c r="B40" s="284">
        <v>0</v>
      </c>
      <c r="C40" s="284">
        <v>0</v>
      </c>
      <c r="D40" s="200">
        <f>B40-C40</f>
        <v>0</v>
      </c>
      <c r="E40" s="284">
        <v>0</v>
      </c>
    </row>
    <row r="41" spans="1:8" s="206" customFormat="1" ht="15" customHeight="1" x14ac:dyDescent="0.35">
      <c r="A41" s="279" t="s">
        <v>307</v>
      </c>
      <c r="B41" s="284">
        <v>0</v>
      </c>
      <c r="C41" s="284">
        <f>Resultatregnskap!C39</f>
        <v>71769</v>
      </c>
      <c r="D41" s="200">
        <f>B41-C41</f>
        <v>-71769</v>
      </c>
      <c r="E41" s="284">
        <f>Resultatregnskap!D39</f>
        <v>88674</v>
      </c>
    </row>
    <row r="42" spans="1:8" s="191" customFormat="1" ht="15" customHeight="1" x14ac:dyDescent="0.35">
      <c r="A42" s="280" t="s">
        <v>55</v>
      </c>
      <c r="B42" s="201">
        <f>SUM(B40:B41)</f>
        <v>0</v>
      </c>
      <c r="C42" s="201">
        <f>SUM(C40:C41)</f>
        <v>71769</v>
      </c>
      <c r="D42" s="201">
        <f>SUM(D40:D41)</f>
        <v>-71769</v>
      </c>
      <c r="E42" s="201">
        <f>SUM(E40:E41)</f>
        <v>88674</v>
      </c>
    </row>
    <row r="43" spans="1:8" s="191" customFormat="1" ht="15" customHeight="1" x14ac:dyDescent="0.35">
      <c r="A43" s="280"/>
      <c r="B43" s="201"/>
      <c r="C43" s="201"/>
      <c r="D43" s="245"/>
      <c r="E43" s="201"/>
    </row>
    <row r="44" spans="1:8" s="191" customFormat="1" ht="15" customHeight="1" x14ac:dyDescent="0.35">
      <c r="A44" s="267" t="s">
        <v>65</v>
      </c>
      <c r="B44" s="203">
        <f>B37+B42</f>
        <v>-35647</v>
      </c>
      <c r="C44" s="203">
        <f>C37+C42</f>
        <v>4787</v>
      </c>
      <c r="D44" s="203">
        <f>D37+D42</f>
        <v>-40434</v>
      </c>
      <c r="E44" s="203">
        <f>E37+E42</f>
        <v>12792</v>
      </c>
    </row>
    <row r="45" spans="1:8" s="191" customFormat="1" ht="15" customHeight="1" x14ac:dyDescent="0.35">
      <c r="A45" s="280"/>
      <c r="B45" s="201"/>
      <c r="C45" s="201"/>
      <c r="D45" s="245"/>
      <c r="E45" s="201"/>
    </row>
    <row r="46" spans="1:8" s="191" customFormat="1" ht="15" customHeight="1" x14ac:dyDescent="0.35">
      <c r="A46" s="281" t="s">
        <v>143</v>
      </c>
      <c r="B46" s="245"/>
      <c r="C46" s="245"/>
      <c r="D46" s="245"/>
      <c r="E46" s="245"/>
    </row>
    <row r="47" spans="1:8" s="191" customFormat="1" ht="15" customHeight="1" x14ac:dyDescent="0.35">
      <c r="A47" s="282" t="s">
        <v>272</v>
      </c>
      <c r="B47" s="285">
        <v>0</v>
      </c>
      <c r="C47" s="285">
        <f>Resultatregnskap!C45</f>
        <v>4787</v>
      </c>
      <c r="D47" s="246">
        <v>0</v>
      </c>
      <c r="E47" s="660">
        <f>Resultatregnskap!D45</f>
        <v>12792</v>
      </c>
    </row>
    <row r="48" spans="1:8" s="191" customFormat="1" ht="15" customHeight="1" x14ac:dyDescent="0.35">
      <c r="A48" s="283" t="s">
        <v>273</v>
      </c>
      <c r="B48" s="246">
        <f>SUBTOTAL(9,B47:B47)</f>
        <v>0</v>
      </c>
      <c r="C48" s="246">
        <f>SUBTOTAL(9,C47:C47)</f>
        <v>4787</v>
      </c>
      <c r="D48" s="246">
        <f>SUBTOTAL(9,D47:D47)</f>
        <v>0</v>
      </c>
      <c r="E48" s="246">
        <f>SUBTOTAL(9,E47:E47)</f>
        <v>12792</v>
      </c>
    </row>
    <row r="49" spans="1:5" s="191" customFormat="1" ht="15" customHeight="1" x14ac:dyDescent="0.35">
      <c r="A49" s="278"/>
      <c r="B49" s="201"/>
      <c r="C49" s="201"/>
      <c r="D49" s="199"/>
      <c r="E49" s="201"/>
    </row>
    <row r="50" spans="1:5" s="191" customFormat="1" ht="15" customHeight="1" x14ac:dyDescent="0.35">
      <c r="A50" s="267" t="s">
        <v>56</v>
      </c>
      <c r="B50" s="203"/>
      <c r="C50" s="203"/>
      <c r="D50" s="199"/>
      <c r="E50" s="203"/>
    </row>
    <row r="51" spans="1:5" s="206" customFormat="1" ht="15" customHeight="1" x14ac:dyDescent="0.35">
      <c r="A51" s="279" t="s">
        <v>57</v>
      </c>
      <c r="B51" s="284">
        <v>0</v>
      </c>
      <c r="C51" s="284">
        <v>0</v>
      </c>
      <c r="D51" s="200">
        <f>B51-C51</f>
        <v>0</v>
      </c>
      <c r="E51" s="284">
        <v>0</v>
      </c>
    </row>
    <row r="52" spans="1:5" s="206" customFormat="1" ht="15" customHeight="1" x14ac:dyDescent="0.35">
      <c r="A52" s="279" t="s">
        <v>58</v>
      </c>
      <c r="B52" s="284">
        <v>0</v>
      </c>
      <c r="C52" s="284">
        <v>0</v>
      </c>
      <c r="D52" s="200">
        <f>B52-C52</f>
        <v>0</v>
      </c>
      <c r="E52" s="284">
        <v>0</v>
      </c>
    </row>
    <row r="53" spans="1:5" s="206" customFormat="1" ht="15" customHeight="1" x14ac:dyDescent="0.35">
      <c r="A53" s="263" t="s">
        <v>59</v>
      </c>
      <c r="B53" s="284">
        <v>0</v>
      </c>
      <c r="C53" s="284">
        <v>0</v>
      </c>
      <c r="D53" s="200">
        <f>B53-C53</f>
        <v>0</v>
      </c>
      <c r="E53" s="284">
        <v>0</v>
      </c>
    </row>
    <row r="54" spans="1:5" s="191" customFormat="1" ht="15" customHeight="1" x14ac:dyDescent="0.35">
      <c r="A54" s="264" t="s">
        <v>60</v>
      </c>
      <c r="B54" s="201">
        <f>B51+B52-B53</f>
        <v>0</v>
      </c>
      <c r="C54" s="201">
        <f>C51+C52-C53</f>
        <v>0</v>
      </c>
      <c r="D54" s="201">
        <f>D51+D52-D53</f>
        <v>0</v>
      </c>
      <c r="E54" s="201">
        <f>E51+E52-E53</f>
        <v>0</v>
      </c>
    </row>
    <row r="55" spans="1:5" s="191" customFormat="1" ht="15" customHeight="1" x14ac:dyDescent="0.35">
      <c r="A55" s="264"/>
      <c r="B55" s="207"/>
      <c r="C55" s="207"/>
      <c r="D55" s="199"/>
      <c r="E55" s="207"/>
    </row>
    <row r="56" spans="1:5" s="191" customFormat="1" ht="15" customHeight="1" x14ac:dyDescent="0.35">
      <c r="A56" s="260" t="s">
        <v>61</v>
      </c>
      <c r="B56" s="203"/>
      <c r="C56" s="203"/>
      <c r="D56" s="199"/>
      <c r="E56" s="203"/>
    </row>
    <row r="57" spans="1:5" s="206" customFormat="1" ht="15" customHeight="1" x14ac:dyDescent="0.35">
      <c r="A57" s="263" t="s">
        <v>62</v>
      </c>
      <c r="B57" s="284">
        <v>0</v>
      </c>
      <c r="C57" s="284">
        <f>Resultatregnskap!C60</f>
        <v>118696</v>
      </c>
      <c r="D57" s="200">
        <f>B57-C57</f>
        <v>-118696</v>
      </c>
      <c r="E57" s="284">
        <f>Resultatregnskap!D60</f>
        <v>135434</v>
      </c>
    </row>
    <row r="58" spans="1:5" s="206" customFormat="1" ht="15" customHeight="1" x14ac:dyDescent="0.35">
      <c r="A58" s="263" t="s">
        <v>63</v>
      </c>
      <c r="B58" s="284">
        <v>0</v>
      </c>
      <c r="C58" s="284">
        <f>Resultatregnskap!C61</f>
        <v>118696</v>
      </c>
      <c r="D58" s="200">
        <f>B58-C58</f>
        <v>-118696</v>
      </c>
      <c r="E58" s="284">
        <f>Resultatregnskap!D61</f>
        <v>135434</v>
      </c>
    </row>
    <row r="59" spans="1:5" s="191" customFormat="1" ht="15" customHeight="1" x14ac:dyDescent="0.35">
      <c r="A59" s="264" t="s">
        <v>64</v>
      </c>
      <c r="B59" s="201">
        <f>B57-B58</f>
        <v>0</v>
      </c>
      <c r="C59" s="201">
        <f>C57-C58</f>
        <v>0</v>
      </c>
      <c r="D59" s="201">
        <f>D57-D58</f>
        <v>0</v>
      </c>
      <c r="E59" s="201">
        <f>E57-E58</f>
        <v>0</v>
      </c>
    </row>
    <row r="60" spans="1:5" s="191" customFormat="1" ht="15" customHeight="1" x14ac:dyDescent="0.35">
      <c r="A60" s="262"/>
      <c r="B60" s="201"/>
      <c r="C60" s="201"/>
      <c r="D60" s="199"/>
      <c r="E60" s="201"/>
    </row>
    <row r="61" spans="1:5" s="191" customFormat="1" ht="15" customHeight="1" x14ac:dyDescent="0.35"/>
    <row r="62" spans="1:5" s="191" customFormat="1" ht="15" customHeight="1" x14ac:dyDescent="0.35"/>
    <row r="63" spans="1:5" s="191" customFormat="1" ht="15" customHeight="1" x14ac:dyDescent="0.35"/>
    <row r="64" spans="1:5" s="191" customFormat="1" ht="15" customHeight="1" x14ac:dyDescent="0.35">
      <c r="B64" s="190"/>
      <c r="C64" s="190"/>
      <c r="D64" s="190"/>
    </row>
    <row r="65" spans="2:4" s="191" customFormat="1" ht="15" customHeight="1" x14ac:dyDescent="0.35">
      <c r="B65" s="190"/>
      <c r="C65" s="190"/>
      <c r="D65" s="190"/>
    </row>
  </sheetData>
  <sheetProtection password="DFE2" sheet="1" selectLockedCells="1"/>
  <phoneticPr fontId="5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22" zoomScaleNormal="100" workbookViewId="0">
      <selection activeCell="C26" sqref="C26"/>
    </sheetView>
  </sheetViews>
  <sheetFormatPr baseColWidth="10" defaultRowHeight="15" customHeight="1" x14ac:dyDescent="0.3"/>
  <cols>
    <col min="1" max="1" width="66.36328125" customWidth="1"/>
    <col min="2" max="2" width="10.6328125" style="55" customWidth="1"/>
    <col min="3" max="3" width="15.6328125" style="75" customWidth="1"/>
    <col min="4" max="4" width="15.6328125" customWidth="1"/>
    <col min="5" max="5" width="11.453125" style="194"/>
  </cols>
  <sheetData>
    <row r="1" spans="1:7" ht="15" customHeight="1" x14ac:dyDescent="0.4">
      <c r="A1" s="54" t="s">
        <v>266</v>
      </c>
      <c r="E1" s="301"/>
    </row>
    <row r="2" spans="1:7" ht="15" customHeight="1" x14ac:dyDescent="0.3">
      <c r="E2" s="301"/>
    </row>
    <row r="3" spans="1:7" ht="15" customHeight="1" x14ac:dyDescent="0.35">
      <c r="A3" s="189" t="s">
        <v>0</v>
      </c>
      <c r="E3" s="301"/>
    </row>
    <row r="4" spans="1:7" ht="15" customHeight="1" x14ac:dyDescent="0.3">
      <c r="E4" s="301"/>
    </row>
    <row r="5" spans="1:7" ht="15" customHeight="1" x14ac:dyDescent="0.25">
      <c r="A5" s="698"/>
      <c r="B5" s="700" t="s">
        <v>36</v>
      </c>
      <c r="C5" s="702">
        <f>Resultatregnskap!C5</f>
        <v>41274</v>
      </c>
      <c r="D5" s="702">
        <f>Resultatregnskap!D5</f>
        <v>40908</v>
      </c>
      <c r="E5" s="704" t="s">
        <v>309</v>
      </c>
    </row>
    <row r="6" spans="1:7" ht="15" customHeight="1" x14ac:dyDescent="0.25">
      <c r="A6" s="699"/>
      <c r="B6" s="701"/>
      <c r="C6" s="703"/>
      <c r="D6" s="703"/>
      <c r="E6" s="705"/>
    </row>
    <row r="7" spans="1:7" ht="15" customHeight="1" x14ac:dyDescent="0.3">
      <c r="A7" s="57" t="s">
        <v>92</v>
      </c>
      <c r="B7" s="67"/>
      <c r="C7" s="253"/>
      <c r="D7" s="252"/>
      <c r="E7" s="457"/>
    </row>
    <row r="8" spans="1:7" ht="15" customHeight="1" x14ac:dyDescent="0.3">
      <c r="A8" s="57" t="s">
        <v>93</v>
      </c>
      <c r="B8" s="67"/>
      <c r="C8" s="253"/>
      <c r="D8" s="252"/>
      <c r="E8" s="457"/>
    </row>
    <row r="9" spans="1:7" ht="15" customHeight="1" x14ac:dyDescent="0.3">
      <c r="A9" s="57"/>
      <c r="B9" s="67"/>
      <c r="C9" s="253"/>
      <c r="D9" s="252"/>
      <c r="E9" s="457"/>
    </row>
    <row r="10" spans="1:7" ht="15" customHeight="1" x14ac:dyDescent="0.3">
      <c r="A10" s="57" t="s">
        <v>94</v>
      </c>
      <c r="B10" s="67"/>
      <c r="C10" s="253"/>
      <c r="D10" s="252"/>
      <c r="E10" s="457"/>
    </row>
    <row r="11" spans="1:7" ht="15" customHeight="1" x14ac:dyDescent="0.25">
      <c r="A11" s="59" t="s">
        <v>113</v>
      </c>
      <c r="B11" s="69">
        <v>8</v>
      </c>
      <c r="C11" s="680">
        <v>500</v>
      </c>
      <c r="D11" s="249">
        <v>500</v>
      </c>
      <c r="E11" s="458" t="s">
        <v>724</v>
      </c>
    </row>
    <row r="12" spans="1:7" ht="15" customHeight="1" x14ac:dyDescent="0.25">
      <c r="A12" s="62" t="s">
        <v>95</v>
      </c>
      <c r="B12" s="69"/>
      <c r="C12" s="681">
        <f>SUBTOTAL(9,C11)</f>
        <v>500</v>
      </c>
      <c r="D12" s="252">
        <f>SUBTOTAL(9,D11)</f>
        <v>500</v>
      </c>
      <c r="E12" s="458" t="s">
        <v>725</v>
      </c>
    </row>
    <row r="13" spans="1:7" ht="15" customHeight="1" x14ac:dyDescent="0.3">
      <c r="A13" s="63"/>
      <c r="B13" s="69"/>
      <c r="C13" s="253"/>
      <c r="D13" s="252"/>
      <c r="E13" s="457"/>
    </row>
    <row r="14" spans="1:7" ht="15" customHeight="1" x14ac:dyDescent="0.3">
      <c r="A14" s="57" t="s">
        <v>96</v>
      </c>
      <c r="B14" s="69"/>
      <c r="C14" s="253"/>
      <c r="D14" s="252"/>
      <c r="E14" s="457"/>
    </row>
    <row r="15" spans="1:7" ht="15" customHeight="1" x14ac:dyDescent="0.25">
      <c r="A15" s="59" t="s">
        <v>241</v>
      </c>
      <c r="B15" s="229">
        <v>8</v>
      </c>
      <c r="C15" s="680">
        <v>179851</v>
      </c>
      <c r="D15" s="327">
        <v>175064</v>
      </c>
      <c r="E15" s="458" t="s">
        <v>726</v>
      </c>
      <c r="G15" s="225"/>
    </row>
    <row r="16" spans="1:7" ht="15" customHeight="1" x14ac:dyDescent="0.25">
      <c r="A16" s="62" t="s">
        <v>97</v>
      </c>
      <c r="B16" s="69"/>
      <c r="C16" s="681">
        <f>SUBTOTAL(9,C15:C15)</f>
        <v>179851</v>
      </c>
      <c r="D16" s="252">
        <f>SUBTOTAL(9,D15:D15)</f>
        <v>175064</v>
      </c>
      <c r="E16" s="458" t="s">
        <v>727</v>
      </c>
    </row>
    <row r="17" spans="1:5" s="71" customFormat="1" ht="15" customHeight="1" x14ac:dyDescent="0.25">
      <c r="A17" s="63"/>
      <c r="B17" s="69"/>
      <c r="C17" s="681"/>
      <c r="D17" s="254"/>
      <c r="E17" s="459"/>
    </row>
    <row r="18" spans="1:5" ht="15" customHeight="1" x14ac:dyDescent="0.3">
      <c r="A18" s="57" t="s">
        <v>98</v>
      </c>
      <c r="B18" s="66"/>
      <c r="C18" s="253">
        <f>SUBTOTAL(9,C11:C17)</f>
        <v>180351</v>
      </c>
      <c r="D18" s="254">
        <f>SUBTOTAL(9,D11:D17)</f>
        <v>175564</v>
      </c>
      <c r="E18" s="459" t="s">
        <v>321</v>
      </c>
    </row>
    <row r="19" spans="1:5" ht="15" customHeight="1" x14ac:dyDescent="0.3">
      <c r="A19" s="63"/>
      <c r="B19" s="69"/>
      <c r="C19" s="253"/>
      <c r="D19" s="252"/>
      <c r="E19" s="457"/>
    </row>
    <row r="20" spans="1:5" ht="15" customHeight="1" x14ac:dyDescent="0.3">
      <c r="A20" s="57" t="s">
        <v>99</v>
      </c>
      <c r="B20" s="69"/>
      <c r="C20" s="253"/>
      <c r="D20" s="252"/>
      <c r="E20" s="457"/>
    </row>
    <row r="21" spans="1:5" ht="15" customHeight="1" x14ac:dyDescent="0.3">
      <c r="A21" s="63"/>
      <c r="B21" s="69"/>
      <c r="C21" s="253"/>
      <c r="D21" s="252"/>
      <c r="E21" s="457"/>
    </row>
    <row r="22" spans="1:5" ht="15" customHeight="1" x14ac:dyDescent="0.3">
      <c r="A22" s="57" t="s">
        <v>100</v>
      </c>
      <c r="B22" s="69"/>
      <c r="C22" s="253"/>
      <c r="D22" s="252"/>
      <c r="E22" s="457"/>
    </row>
    <row r="23" spans="1:5" ht="15" customHeight="1" x14ac:dyDescent="0.25">
      <c r="A23" s="59" t="s">
        <v>282</v>
      </c>
      <c r="B23" s="69" t="s">
        <v>125</v>
      </c>
      <c r="C23" s="680">
        <v>9092332</v>
      </c>
      <c r="D23" s="327">
        <v>9283593</v>
      </c>
      <c r="E23" s="458" t="s">
        <v>322</v>
      </c>
    </row>
    <row r="24" spans="1:5" ht="15" customHeight="1" x14ac:dyDescent="0.25">
      <c r="A24" s="59" t="s">
        <v>101</v>
      </c>
      <c r="B24" s="69"/>
      <c r="C24" s="680">
        <v>44927</v>
      </c>
      <c r="D24" s="327">
        <v>37934</v>
      </c>
      <c r="E24" s="458" t="s">
        <v>323</v>
      </c>
    </row>
    <row r="25" spans="1:5" ht="15" customHeight="1" x14ac:dyDescent="0.25">
      <c r="A25" s="62" t="s">
        <v>102</v>
      </c>
      <c r="B25" s="69"/>
      <c r="C25" s="681">
        <f>SUBTOTAL(9,C23:C24)</f>
        <v>9137259</v>
      </c>
      <c r="D25" s="252">
        <f>SUBTOTAL(9,D23:D24)</f>
        <v>9321527</v>
      </c>
      <c r="E25" s="458" t="s">
        <v>728</v>
      </c>
    </row>
    <row r="26" spans="1:5" ht="15" customHeight="1" x14ac:dyDescent="0.3">
      <c r="A26" s="63"/>
      <c r="B26" s="69"/>
      <c r="C26" s="253"/>
      <c r="D26" s="252"/>
      <c r="E26" s="457"/>
    </row>
    <row r="27" spans="1:5" ht="15" customHeight="1" x14ac:dyDescent="0.3">
      <c r="A27" s="57" t="s">
        <v>103</v>
      </c>
      <c r="B27" s="69"/>
      <c r="C27" s="253"/>
      <c r="D27" s="252"/>
      <c r="E27" s="457"/>
    </row>
    <row r="28" spans="1:5" ht="15" customHeight="1" x14ac:dyDescent="0.3">
      <c r="A28" s="59" t="s">
        <v>104</v>
      </c>
      <c r="B28" s="229"/>
      <c r="C28" s="250"/>
      <c r="D28" s="249"/>
      <c r="E28" s="458" t="s">
        <v>729</v>
      </c>
    </row>
    <row r="29" spans="1:5" ht="15" customHeight="1" x14ac:dyDescent="0.25">
      <c r="A29" s="62" t="s">
        <v>105</v>
      </c>
      <c r="B29" s="69"/>
      <c r="C29" s="681">
        <f>SUBTOTAL(9,C28)</f>
        <v>0</v>
      </c>
      <c r="D29" s="252">
        <f>SUBTOTAL(9,D28)</f>
        <v>0</v>
      </c>
      <c r="E29" s="458" t="s">
        <v>324</v>
      </c>
    </row>
    <row r="30" spans="1:5" ht="15" customHeight="1" x14ac:dyDescent="0.3">
      <c r="A30" s="63"/>
      <c r="B30" s="69"/>
      <c r="C30" s="253"/>
      <c r="D30" s="252"/>
      <c r="E30" s="457"/>
    </row>
    <row r="31" spans="1:5" ht="15" customHeight="1" x14ac:dyDescent="0.3">
      <c r="A31" s="57" t="s">
        <v>106</v>
      </c>
      <c r="B31" s="69"/>
      <c r="C31" s="253"/>
      <c r="D31" s="252"/>
      <c r="E31" s="457"/>
    </row>
    <row r="32" spans="1:5" ht="15" customHeight="1" x14ac:dyDescent="0.25">
      <c r="A32" s="59" t="s">
        <v>33</v>
      </c>
      <c r="B32" s="69"/>
      <c r="C32" s="680">
        <v>13625</v>
      </c>
      <c r="D32" s="327">
        <v>212695</v>
      </c>
      <c r="E32" s="458" t="s">
        <v>325</v>
      </c>
    </row>
    <row r="33" spans="1:6" ht="15" customHeight="1" x14ac:dyDescent="0.25">
      <c r="A33" s="59" t="s">
        <v>107</v>
      </c>
      <c r="B33" s="69"/>
      <c r="C33" s="680">
        <v>210109</v>
      </c>
      <c r="D33" s="327">
        <v>198211</v>
      </c>
      <c r="E33" s="458" t="s">
        <v>326</v>
      </c>
    </row>
    <row r="34" spans="1:6" ht="15" customHeight="1" x14ac:dyDescent="0.25">
      <c r="A34" s="59" t="s">
        <v>108</v>
      </c>
      <c r="B34" s="69"/>
      <c r="C34" s="680">
        <v>127110</v>
      </c>
      <c r="D34" s="327">
        <v>115843</v>
      </c>
      <c r="E34" s="458" t="s">
        <v>327</v>
      </c>
    </row>
    <row r="35" spans="1:6" ht="15" customHeight="1" x14ac:dyDescent="0.25">
      <c r="A35" s="59" t="s">
        <v>109</v>
      </c>
      <c r="B35" s="69"/>
      <c r="C35" s="680">
        <v>282356</v>
      </c>
      <c r="D35" s="327">
        <v>272942</v>
      </c>
      <c r="E35" s="458" t="s">
        <v>328</v>
      </c>
    </row>
    <row r="36" spans="1:6" ht="15" customHeight="1" x14ac:dyDescent="0.25">
      <c r="A36" s="59" t="s">
        <v>146</v>
      </c>
      <c r="B36" s="69">
        <v>16</v>
      </c>
      <c r="C36" s="680">
        <v>103251</v>
      </c>
      <c r="D36" s="327">
        <v>98664</v>
      </c>
      <c r="E36" s="458" t="s">
        <v>329</v>
      </c>
    </row>
    <row r="37" spans="1:6" ht="15" customHeight="1" x14ac:dyDescent="0.25">
      <c r="A37" s="59" t="s">
        <v>34</v>
      </c>
      <c r="B37" s="69">
        <v>18</v>
      </c>
      <c r="C37" s="680">
        <v>101428</v>
      </c>
      <c r="D37" s="327">
        <v>67867</v>
      </c>
      <c r="E37" s="458" t="s">
        <v>330</v>
      </c>
    </row>
    <row r="38" spans="1:6" ht="15" customHeight="1" x14ac:dyDescent="0.25">
      <c r="A38" s="62" t="s">
        <v>110</v>
      </c>
      <c r="B38" s="69"/>
      <c r="C38" s="681">
        <f>SUBTOTAL(9,C32:C37)</f>
        <v>837879</v>
      </c>
      <c r="D38" s="252">
        <f>SUBTOTAL(9,D32:D37)</f>
        <v>966222</v>
      </c>
      <c r="E38" s="458" t="s">
        <v>730</v>
      </c>
    </row>
    <row r="39" spans="1:6" ht="15" customHeight="1" x14ac:dyDescent="0.3">
      <c r="A39" s="63"/>
      <c r="B39" s="69"/>
      <c r="C39" s="253"/>
      <c r="D39" s="252"/>
      <c r="E39" s="457"/>
    </row>
    <row r="40" spans="1:6" ht="15" customHeight="1" x14ac:dyDescent="0.3">
      <c r="A40" s="57" t="s">
        <v>196</v>
      </c>
      <c r="B40" s="69"/>
      <c r="C40" s="253"/>
      <c r="D40" s="252"/>
      <c r="E40" s="457"/>
    </row>
    <row r="41" spans="1:6" ht="15" customHeight="1" x14ac:dyDescent="0.3">
      <c r="A41" s="59" t="s">
        <v>140</v>
      </c>
      <c r="B41" s="69">
        <v>7</v>
      </c>
      <c r="C41" s="250"/>
      <c r="D41" s="249"/>
      <c r="E41" s="458" t="s">
        <v>331</v>
      </c>
    </row>
    <row r="42" spans="1:6" ht="15" customHeight="1" x14ac:dyDescent="0.25">
      <c r="A42" s="59" t="s">
        <v>308</v>
      </c>
      <c r="B42" s="69">
        <v>15</v>
      </c>
      <c r="C42" s="680">
        <v>363845</v>
      </c>
      <c r="D42" s="326">
        <v>435614</v>
      </c>
      <c r="E42" s="458" t="s">
        <v>332</v>
      </c>
      <c r="F42" s="225"/>
    </row>
    <row r="43" spans="1:6" ht="15" customHeight="1" x14ac:dyDescent="0.25">
      <c r="A43" s="59" t="s">
        <v>301</v>
      </c>
      <c r="B43" s="69">
        <v>15</v>
      </c>
      <c r="C43" s="680">
        <v>343313</v>
      </c>
      <c r="D43" s="326">
        <v>287798</v>
      </c>
      <c r="E43" s="458" t="s">
        <v>333</v>
      </c>
    </row>
    <row r="44" spans="1:6" ht="15" customHeight="1" x14ac:dyDescent="0.25">
      <c r="A44" s="59" t="s">
        <v>299</v>
      </c>
      <c r="B44" s="69">
        <v>15</v>
      </c>
      <c r="C44" s="680">
        <v>46388</v>
      </c>
      <c r="D44" s="327">
        <v>45317</v>
      </c>
      <c r="E44" s="458" t="s">
        <v>334</v>
      </c>
    </row>
    <row r="45" spans="1:6" ht="15" customHeight="1" x14ac:dyDescent="0.25">
      <c r="A45" s="68" t="s">
        <v>55</v>
      </c>
      <c r="B45" s="69"/>
      <c r="C45" s="681">
        <f>SUBTOTAL(9,C41:C44)</f>
        <v>753546</v>
      </c>
      <c r="D45" s="252">
        <f>SUBTOTAL(9,D41:D44)</f>
        <v>768729</v>
      </c>
      <c r="E45" s="458" t="s">
        <v>731</v>
      </c>
    </row>
    <row r="46" spans="1:6" ht="15" customHeight="1" x14ac:dyDescent="0.3">
      <c r="A46" s="68"/>
      <c r="B46" s="69"/>
      <c r="C46" s="253"/>
      <c r="D46" s="252"/>
      <c r="E46" s="460"/>
    </row>
    <row r="47" spans="1:6" ht="15" customHeight="1" x14ac:dyDescent="0.3">
      <c r="A47" s="70" t="s">
        <v>111</v>
      </c>
      <c r="B47" s="66"/>
      <c r="C47" s="253">
        <f>SUBTOTAL(9,C23:C46)</f>
        <v>10728684</v>
      </c>
      <c r="D47" s="254">
        <f>SUBTOTAL(9,D23:D46)</f>
        <v>11056478</v>
      </c>
      <c r="E47" s="458" t="s">
        <v>732</v>
      </c>
    </row>
    <row r="48" spans="1:6" ht="15" customHeight="1" x14ac:dyDescent="0.3">
      <c r="A48" s="63"/>
      <c r="B48" s="69"/>
      <c r="C48" s="253"/>
      <c r="D48" s="254"/>
      <c r="E48" s="460"/>
    </row>
    <row r="49" spans="1:5" s="71" customFormat="1" ht="15" customHeight="1" x14ac:dyDescent="0.3">
      <c r="A49" s="57" t="s">
        <v>112</v>
      </c>
      <c r="B49" s="69"/>
      <c r="C49" s="253">
        <f>SUBTOTAL(9,C11:C48)</f>
        <v>10909035</v>
      </c>
      <c r="D49" s="254">
        <f>SUBTOTAL(9,D11:D48)</f>
        <v>11232042</v>
      </c>
      <c r="E49" s="458" t="s">
        <v>733</v>
      </c>
    </row>
    <row r="52" spans="1:5" ht="15" customHeight="1" x14ac:dyDescent="0.3">
      <c r="C52" s="324">
        <f>C49-'Balanse - eiendeler'!C57</f>
        <v>0</v>
      </c>
      <c r="D52" s="324">
        <f>D49-'Balanse - eiendeler'!D57</f>
        <v>0</v>
      </c>
    </row>
  </sheetData>
  <sheetProtection selectLockedCells="1"/>
  <mergeCells count="5">
    <mergeCell ref="A5:A6"/>
    <mergeCell ref="B5:B6"/>
    <mergeCell ref="C5:C6"/>
    <mergeCell ref="D5:D6"/>
    <mergeCell ref="E5:E6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B10" sqref="B10"/>
    </sheetView>
  </sheetViews>
  <sheetFormatPr baseColWidth="10" defaultRowHeight="12.5" x14ac:dyDescent="0.25"/>
  <cols>
    <col min="1" max="1" width="45.90625" customWidth="1"/>
    <col min="2" max="2" width="15.6328125" customWidth="1"/>
  </cols>
  <sheetData>
    <row r="1" spans="1:6" ht="15.5" x14ac:dyDescent="0.35">
      <c r="A1" s="77" t="s">
        <v>134</v>
      </c>
    </row>
    <row r="3" spans="1:6" s="71" customFormat="1" ht="13" x14ac:dyDescent="0.3">
      <c r="A3" s="286" t="str">
        <f>Resultatregnskap!A3</f>
        <v>Virksomhet:</v>
      </c>
    </row>
    <row r="4" spans="1:6" s="71" customFormat="1" ht="13" x14ac:dyDescent="0.3">
      <c r="A4" s="78" t="s">
        <v>132</v>
      </c>
      <c r="B4" s="214">
        <f>Resultatregnskap!C5</f>
        <v>41274</v>
      </c>
    </row>
    <row r="5" spans="1:6" s="71" customFormat="1" ht="13" x14ac:dyDescent="0.3">
      <c r="A5" s="78" t="s">
        <v>135</v>
      </c>
      <c r="B5" s="287"/>
    </row>
    <row r="7" spans="1:6" ht="15.5" x14ac:dyDescent="0.25">
      <c r="A7" s="57"/>
      <c r="B7" s="58" t="s">
        <v>133</v>
      </c>
      <c r="C7" s="463" t="s">
        <v>309</v>
      </c>
    </row>
    <row r="8" spans="1:6" ht="15.5" x14ac:dyDescent="0.3">
      <c r="A8" s="57" t="s">
        <v>136</v>
      </c>
      <c r="B8" s="250">
        <v>1642535</v>
      </c>
      <c r="C8" s="464" t="s">
        <v>734</v>
      </c>
    </row>
    <row r="9" spans="1:6" ht="15.5" x14ac:dyDescent="0.25">
      <c r="A9" s="57" t="s">
        <v>137</v>
      </c>
      <c r="B9" s="251">
        <v>-202352</v>
      </c>
      <c r="C9" s="464" t="s">
        <v>735</v>
      </c>
    </row>
    <row r="10" spans="1:6" ht="15.5" x14ac:dyDescent="0.3">
      <c r="A10" s="57" t="s">
        <v>138</v>
      </c>
      <c r="B10" s="86">
        <f>B8+B9</f>
        <v>1440183</v>
      </c>
      <c r="C10" s="464" t="s">
        <v>736</v>
      </c>
    </row>
    <row r="12" spans="1:6" x14ac:dyDescent="0.25">
      <c r="F12" s="225"/>
    </row>
    <row r="13" spans="1:6" x14ac:dyDescent="0.25">
      <c r="A13" s="240" t="s">
        <v>433</v>
      </c>
    </row>
    <row r="15" spans="1:6" x14ac:dyDescent="0.25">
      <c r="A15" s="706" t="s">
        <v>422</v>
      </c>
      <c r="B15" s="706"/>
    </row>
    <row r="16" spans="1:6" x14ac:dyDescent="0.25">
      <c r="A16" s="707" t="s">
        <v>423</v>
      </c>
      <c r="B16" s="707"/>
    </row>
    <row r="17" spans="1:2" x14ac:dyDescent="0.25">
      <c r="A17" s="706" t="s">
        <v>424</v>
      </c>
      <c r="B17" s="706"/>
    </row>
  </sheetData>
  <sheetProtection selectLockedCells="1"/>
  <mergeCells count="3">
    <mergeCell ref="A15:B15"/>
    <mergeCell ref="A16:B16"/>
    <mergeCell ref="A17:B17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54"/>
  <sheetViews>
    <sheetView topLeftCell="A29" zoomScaleNormal="100" workbookViewId="0">
      <selection activeCell="H155" sqref="H155"/>
    </sheetView>
  </sheetViews>
  <sheetFormatPr baseColWidth="10" defaultRowHeight="15" customHeight="1" x14ac:dyDescent="0.25"/>
  <cols>
    <col min="1" max="6" width="11.90625" customWidth="1"/>
    <col min="7" max="7" width="14" customWidth="1"/>
    <col min="8" max="8" width="13.453125" bestFit="1" customWidth="1"/>
    <col min="9" max="9" width="11.54296875" bestFit="1" customWidth="1"/>
    <col min="10" max="10" width="11.453125" style="194"/>
  </cols>
  <sheetData>
    <row r="2" spans="1:10" ht="15" customHeight="1" x14ac:dyDescent="0.3">
      <c r="A2" s="717" t="s">
        <v>0</v>
      </c>
      <c r="B2" s="717"/>
      <c r="C2" s="717"/>
      <c r="D2" s="717"/>
      <c r="E2" s="717"/>
      <c r="F2" s="717"/>
      <c r="G2" s="2"/>
      <c r="H2" s="2"/>
      <c r="I2" s="2"/>
    </row>
    <row r="3" spans="1:10" ht="15" customHeight="1" x14ac:dyDescent="0.3">
      <c r="A3" s="2"/>
      <c r="B3" s="3"/>
      <c r="C3" s="3"/>
      <c r="D3" s="2"/>
      <c r="E3" s="2"/>
      <c r="F3" s="2"/>
      <c r="G3" s="2"/>
      <c r="H3" s="2"/>
      <c r="I3" s="2"/>
    </row>
    <row r="4" spans="1:10" ht="15" customHeight="1" x14ac:dyDescent="0.3">
      <c r="A4" s="4" t="s">
        <v>182</v>
      </c>
      <c r="B4" s="5"/>
      <c r="C4" s="5"/>
      <c r="D4" s="5"/>
      <c r="E4" s="5"/>
      <c r="F4" s="5"/>
      <c r="G4" s="5"/>
      <c r="H4" s="5"/>
      <c r="I4" s="5"/>
      <c r="J4" s="230"/>
    </row>
    <row r="6" spans="1:10" ht="15" customHeight="1" x14ac:dyDescent="0.3">
      <c r="A6" s="6"/>
      <c r="B6" s="6"/>
      <c r="C6" s="6"/>
      <c r="D6" s="6"/>
      <c r="E6" s="6"/>
      <c r="F6" s="6"/>
      <c r="G6" s="6"/>
      <c r="H6" s="228">
        <f>Resultatregnskap!C5</f>
        <v>41274</v>
      </c>
      <c r="I6" s="81">
        <f>Resultatregnskap!D5</f>
        <v>40908</v>
      </c>
      <c r="J6" s="290" t="s">
        <v>309</v>
      </c>
    </row>
    <row r="7" spans="1:10" ht="15" customHeight="1" x14ac:dyDescent="0.3">
      <c r="A7" s="8" t="s">
        <v>227</v>
      </c>
      <c r="B7" s="6"/>
      <c r="C7" s="6"/>
      <c r="D7" s="6"/>
      <c r="E7" s="6"/>
      <c r="F7" s="6"/>
      <c r="G7" s="6"/>
      <c r="H7" s="88"/>
      <c r="I7" s="89"/>
    </row>
    <row r="8" spans="1:10" s="172" customFormat="1" ht="15" hidden="1" customHeight="1" x14ac:dyDescent="0.35">
      <c r="A8" s="171" t="s">
        <v>244</v>
      </c>
      <c r="B8" s="76"/>
      <c r="C8" s="76"/>
      <c r="D8" s="76"/>
      <c r="E8" s="76"/>
      <c r="F8" s="76"/>
      <c r="G8" s="76"/>
      <c r="H8" s="88">
        <v>0</v>
      </c>
      <c r="I8" s="89">
        <v>0</v>
      </c>
      <c r="J8" s="291" t="s">
        <v>342</v>
      </c>
    </row>
    <row r="9" spans="1:10" ht="15" customHeight="1" x14ac:dyDescent="0.3">
      <c r="A9" s="6" t="s">
        <v>218</v>
      </c>
      <c r="B9" s="6"/>
      <c r="C9" s="6"/>
      <c r="D9" s="6"/>
      <c r="E9" s="6"/>
      <c r="F9" s="6"/>
      <c r="G9" s="6"/>
      <c r="H9" s="136">
        <v>3557201</v>
      </c>
      <c r="I9" s="89">
        <v>3355743</v>
      </c>
      <c r="J9" s="292" t="s">
        <v>343</v>
      </c>
    </row>
    <row r="10" spans="1:10" ht="15" customHeight="1" x14ac:dyDescent="0.3">
      <c r="A10" s="163" t="s">
        <v>216</v>
      </c>
      <c r="B10" s="9"/>
      <c r="C10" s="9"/>
      <c r="D10" s="9"/>
      <c r="E10" s="9"/>
      <c r="F10" s="9"/>
      <c r="G10" s="9"/>
      <c r="H10" s="96">
        <v>-379746</v>
      </c>
      <c r="I10" s="91">
        <v>-346652</v>
      </c>
      <c r="J10" s="291" t="s">
        <v>344</v>
      </c>
    </row>
    <row r="11" spans="1:10" ht="15" hidden="1" customHeight="1" x14ac:dyDescent="0.3">
      <c r="A11" s="163" t="s">
        <v>245</v>
      </c>
      <c r="B11" s="9"/>
      <c r="C11" s="9"/>
      <c r="D11" s="9"/>
      <c r="E11" s="9"/>
      <c r="F11" s="9"/>
      <c r="G11" s="9"/>
      <c r="H11" s="96">
        <v>0</v>
      </c>
      <c r="I11" s="91">
        <v>0</v>
      </c>
      <c r="J11" s="291" t="s">
        <v>345</v>
      </c>
    </row>
    <row r="12" spans="1:10" s="61" customFormat="1" ht="15" customHeight="1" x14ac:dyDescent="0.3">
      <c r="A12" s="163" t="s">
        <v>246</v>
      </c>
      <c r="B12" s="162"/>
      <c r="C12" s="162"/>
      <c r="D12" s="162"/>
      <c r="E12" s="162"/>
      <c r="F12" s="162"/>
      <c r="G12" s="162"/>
      <c r="H12" s="96">
        <v>571007</v>
      </c>
      <c r="I12" s="91">
        <v>602636</v>
      </c>
      <c r="J12" s="291" t="s">
        <v>346</v>
      </c>
    </row>
    <row r="13" spans="1:10" s="61" customFormat="1" ht="15" customHeight="1" x14ac:dyDescent="0.3">
      <c r="A13" s="163" t="s">
        <v>247</v>
      </c>
      <c r="B13" s="162"/>
      <c r="C13" s="162"/>
      <c r="D13" s="162"/>
      <c r="E13" s="162"/>
      <c r="F13" s="162"/>
      <c r="G13" s="162"/>
      <c r="H13" s="96">
        <v>0</v>
      </c>
      <c r="I13" s="139">
        <v>0</v>
      </c>
      <c r="J13" s="291" t="s">
        <v>347</v>
      </c>
    </row>
    <row r="14" spans="1:10" s="61" customFormat="1" ht="15" hidden="1" customHeight="1" x14ac:dyDescent="0.3">
      <c r="A14" s="163" t="s">
        <v>248</v>
      </c>
      <c r="B14" s="162"/>
      <c r="C14" s="162"/>
      <c r="D14" s="162"/>
      <c r="E14" s="162"/>
      <c r="F14" s="162"/>
      <c r="G14" s="162"/>
      <c r="H14" s="96">
        <v>0</v>
      </c>
      <c r="I14" s="139">
        <v>0</v>
      </c>
      <c r="J14" s="291" t="s">
        <v>348</v>
      </c>
    </row>
    <row r="15" spans="1:10" ht="15" customHeight="1" x14ac:dyDescent="0.3">
      <c r="A15" s="163" t="s">
        <v>217</v>
      </c>
      <c r="B15" s="9"/>
      <c r="C15" s="9"/>
      <c r="D15" s="9"/>
      <c r="E15" s="9"/>
      <c r="F15" s="9"/>
      <c r="G15" s="9"/>
      <c r="H15" s="96">
        <v>0</v>
      </c>
      <c r="I15" s="139">
        <v>0</v>
      </c>
      <c r="J15" s="292" t="s">
        <v>349</v>
      </c>
    </row>
    <row r="16" spans="1:10" ht="15" customHeight="1" x14ac:dyDescent="0.3">
      <c r="A16" s="6" t="s">
        <v>229</v>
      </c>
      <c r="B16" s="9"/>
      <c r="C16" s="9"/>
      <c r="D16" s="9"/>
      <c r="E16" s="9"/>
      <c r="F16" s="9"/>
      <c r="G16" s="9"/>
      <c r="H16" s="96">
        <v>0</v>
      </c>
      <c r="I16" s="139">
        <v>0</v>
      </c>
      <c r="J16" s="292" t="s">
        <v>350</v>
      </c>
    </row>
    <row r="17" spans="1:10" ht="15" customHeight="1" x14ac:dyDescent="0.3">
      <c r="A17" s="6"/>
      <c r="B17" s="9"/>
      <c r="C17" s="9"/>
      <c r="D17" s="9"/>
      <c r="E17" s="9"/>
      <c r="F17" s="9"/>
      <c r="G17" s="9"/>
      <c r="H17" s="96"/>
      <c r="I17" s="139"/>
    </row>
    <row r="18" spans="1:10" ht="15" customHeight="1" x14ac:dyDescent="0.3">
      <c r="A18" s="10" t="s">
        <v>236</v>
      </c>
      <c r="B18" s="11"/>
      <c r="C18" s="11"/>
      <c r="D18" s="11"/>
      <c r="E18" s="11"/>
      <c r="F18" s="11"/>
      <c r="G18" s="11"/>
      <c r="H18" s="92">
        <f>SUBTOTAL(9,H8:H17)</f>
        <v>3748462</v>
      </c>
      <c r="I18" s="93">
        <f>SUBTOTAL(9,I8:I17)</f>
        <v>3611727</v>
      </c>
      <c r="J18" s="293" t="s">
        <v>351</v>
      </c>
    </row>
    <row r="19" spans="1:10" ht="15" customHeight="1" x14ac:dyDescent="0.3">
      <c r="A19" s="13" t="s">
        <v>220</v>
      </c>
      <c r="B19" s="9"/>
      <c r="C19" s="9"/>
      <c r="D19" s="9"/>
      <c r="E19" s="9"/>
      <c r="F19" s="9"/>
      <c r="G19" s="9"/>
      <c r="H19" s="90"/>
      <c r="I19" s="90"/>
    </row>
    <row r="20" spans="1:10" ht="15" customHeight="1" x14ac:dyDescent="0.3">
      <c r="B20" s="9"/>
      <c r="C20" s="9"/>
      <c r="D20" s="9"/>
      <c r="E20" s="9"/>
      <c r="F20" s="9"/>
      <c r="G20" s="9"/>
      <c r="H20" s="90"/>
      <c r="I20" s="90"/>
    </row>
    <row r="21" spans="1:10" ht="15" customHeight="1" x14ac:dyDescent="0.3">
      <c r="A21" s="8" t="s">
        <v>225</v>
      </c>
      <c r="B21" s="9"/>
      <c r="C21" s="9"/>
      <c r="D21" s="9"/>
      <c r="E21" s="9"/>
      <c r="F21" s="9"/>
      <c r="G21" s="9"/>
      <c r="H21" s="96"/>
      <c r="I21" s="139"/>
    </row>
    <row r="22" spans="1:10" ht="15" customHeight="1" x14ac:dyDescent="0.3">
      <c r="A22" s="9" t="s">
        <v>226</v>
      </c>
      <c r="B22" s="9"/>
      <c r="C22" s="9"/>
      <c r="D22" s="9"/>
      <c r="E22" s="9"/>
      <c r="F22" s="9"/>
      <c r="G22" s="9"/>
      <c r="H22" s="96">
        <v>60524</v>
      </c>
      <c r="I22" s="91">
        <v>60851</v>
      </c>
      <c r="J22" s="294" t="s">
        <v>352</v>
      </c>
    </row>
    <row r="23" spans="1:10" ht="15" customHeight="1" x14ac:dyDescent="0.3">
      <c r="A23" s="163" t="s">
        <v>216</v>
      </c>
      <c r="B23" s="9"/>
      <c r="C23" s="9"/>
      <c r="D23" s="9"/>
      <c r="E23" s="9"/>
      <c r="F23" s="9"/>
      <c r="G23" s="9"/>
      <c r="H23" s="96">
        <v>0</v>
      </c>
      <c r="I23" s="139">
        <v>0</v>
      </c>
      <c r="J23" s="288" t="s">
        <v>353</v>
      </c>
    </row>
    <row r="24" spans="1:10" ht="15" hidden="1" customHeight="1" x14ac:dyDescent="0.3">
      <c r="A24" s="163" t="s">
        <v>245</v>
      </c>
      <c r="B24" s="9"/>
      <c r="C24" s="9"/>
      <c r="D24" s="9"/>
      <c r="E24" s="9"/>
      <c r="F24" s="9"/>
      <c r="G24" s="9"/>
      <c r="H24" s="96">
        <v>0</v>
      </c>
      <c r="I24" s="139">
        <v>0</v>
      </c>
      <c r="J24" s="288" t="s">
        <v>354</v>
      </c>
    </row>
    <row r="25" spans="1:10" ht="15" customHeight="1" x14ac:dyDescent="0.3">
      <c r="A25" s="163" t="s">
        <v>246</v>
      </c>
      <c r="B25" s="162"/>
      <c r="C25" s="162"/>
      <c r="D25" s="162"/>
      <c r="E25" s="162"/>
      <c r="F25" s="162"/>
      <c r="G25" s="162"/>
      <c r="H25" s="96">
        <v>0</v>
      </c>
      <c r="I25" s="139">
        <v>0</v>
      </c>
      <c r="J25" s="288" t="s">
        <v>355</v>
      </c>
    </row>
    <row r="26" spans="1:10" ht="15" customHeight="1" x14ac:dyDescent="0.3">
      <c r="A26" s="163" t="s">
        <v>247</v>
      </c>
      <c r="B26" s="162"/>
      <c r="C26" s="241"/>
      <c r="D26" s="162"/>
      <c r="E26" s="162"/>
      <c r="F26" s="162"/>
      <c r="G26" s="162"/>
      <c r="H26" s="96">
        <v>0</v>
      </c>
      <c r="I26" s="139">
        <v>0</v>
      </c>
      <c r="J26" s="288" t="s">
        <v>356</v>
      </c>
    </row>
    <row r="27" spans="1:10" ht="15" hidden="1" customHeight="1" x14ac:dyDescent="0.3">
      <c r="A27" s="163" t="s">
        <v>248</v>
      </c>
      <c r="B27" s="162"/>
      <c r="C27" s="162"/>
      <c r="D27" s="162"/>
      <c r="E27" s="162"/>
      <c r="F27" s="162"/>
      <c r="G27" s="162"/>
      <c r="H27" s="96">
        <v>0</v>
      </c>
      <c r="I27" s="139">
        <v>0</v>
      </c>
      <c r="J27" s="288" t="s">
        <v>357</v>
      </c>
    </row>
    <row r="28" spans="1:10" ht="15" customHeight="1" x14ac:dyDescent="0.3">
      <c r="A28" s="163" t="s">
        <v>217</v>
      </c>
      <c r="B28" s="9"/>
      <c r="C28" s="9"/>
      <c r="D28" s="9"/>
      <c r="E28" s="9"/>
      <c r="F28" s="9"/>
      <c r="G28" s="9"/>
      <c r="H28" s="96">
        <v>0</v>
      </c>
      <c r="I28" s="139">
        <v>0</v>
      </c>
      <c r="J28" s="294" t="s">
        <v>358</v>
      </c>
    </row>
    <row r="29" spans="1:10" ht="15" customHeight="1" x14ac:dyDescent="0.3">
      <c r="A29" s="164" t="s">
        <v>228</v>
      </c>
      <c r="B29" s="9"/>
      <c r="C29" s="9"/>
      <c r="D29" s="9"/>
      <c r="E29" s="9"/>
      <c r="F29" s="9"/>
      <c r="G29" s="9"/>
      <c r="H29" s="96">
        <v>0</v>
      </c>
      <c r="I29" s="139">
        <v>0</v>
      </c>
      <c r="J29" s="294" t="s">
        <v>359</v>
      </c>
    </row>
    <row r="30" spans="1:10" ht="15" customHeight="1" x14ac:dyDescent="0.3">
      <c r="A30" s="6"/>
      <c r="B30" s="9"/>
      <c r="C30" s="9"/>
      <c r="D30" s="9"/>
      <c r="E30" s="9"/>
      <c r="F30" s="9"/>
      <c r="G30" s="9"/>
      <c r="H30" s="139"/>
      <c r="I30" s="139"/>
    </row>
    <row r="31" spans="1:10" ht="15" customHeight="1" x14ac:dyDescent="0.3">
      <c r="A31" s="10" t="s">
        <v>230</v>
      </c>
      <c r="B31" s="11"/>
      <c r="C31" s="11"/>
      <c r="D31" s="11"/>
      <c r="E31" s="11"/>
      <c r="F31" s="11"/>
      <c r="G31" s="11"/>
      <c r="H31" s="92">
        <f>SUBTOTAL(9,H22:H30)</f>
        <v>60524</v>
      </c>
      <c r="I31" s="93">
        <f>SUBTOTAL(9,I22:I30)</f>
        <v>60851</v>
      </c>
      <c r="J31" s="293" t="s">
        <v>360</v>
      </c>
    </row>
    <row r="32" spans="1:10" s="165" customFormat="1" ht="15" customHeight="1" x14ac:dyDescent="0.3">
      <c r="A32" s="166" t="s">
        <v>219</v>
      </c>
      <c r="B32" s="166"/>
      <c r="C32" s="166"/>
      <c r="D32" s="166"/>
      <c r="E32" s="166"/>
      <c r="F32" s="166"/>
      <c r="G32" s="166"/>
      <c r="H32" s="167"/>
      <c r="I32" s="167"/>
      <c r="J32" s="194"/>
    </row>
    <row r="33" spans="1:10" s="165" customFormat="1" ht="15" customHeight="1" x14ac:dyDescent="0.3">
      <c r="A33" s="166"/>
      <c r="B33" s="166"/>
      <c r="C33" s="166"/>
      <c r="D33" s="166"/>
      <c r="E33" s="166"/>
      <c r="F33" s="166"/>
      <c r="G33" s="166"/>
      <c r="H33" s="167"/>
      <c r="I33" s="167"/>
      <c r="J33" s="194"/>
    </row>
    <row r="34" spans="1:10" s="168" customFormat="1" ht="15" customHeight="1" x14ac:dyDescent="0.35">
      <c r="A34" s="169" t="s">
        <v>428</v>
      </c>
      <c r="B34" s="134"/>
      <c r="C34" s="134"/>
      <c r="D34" s="134"/>
      <c r="E34" s="134"/>
      <c r="F34" s="134"/>
      <c r="G34" s="134"/>
      <c r="H34" s="170">
        <f>SUBTOTAL(9,H8:H31)</f>
        <v>3808986</v>
      </c>
      <c r="I34" s="215">
        <f>SUBTOTAL(9,I8:I31)</f>
        <v>3672578</v>
      </c>
      <c r="J34" s="295" t="s">
        <v>361</v>
      </c>
    </row>
    <row r="35" spans="1:10" ht="15" customHeight="1" x14ac:dyDescent="0.3">
      <c r="A35" s="8"/>
      <c r="B35" s="9"/>
      <c r="C35" s="9"/>
      <c r="D35" s="9"/>
      <c r="E35" s="9"/>
      <c r="F35" s="9"/>
      <c r="G35" s="9"/>
      <c r="H35" s="90"/>
      <c r="I35" s="91"/>
    </row>
    <row r="36" spans="1:10" ht="15" customHeight="1" x14ac:dyDescent="0.3">
      <c r="A36" s="8" t="s">
        <v>237</v>
      </c>
      <c r="B36" s="9"/>
      <c r="C36" s="9"/>
      <c r="D36" s="9"/>
      <c r="E36" s="9"/>
      <c r="F36" s="9"/>
      <c r="G36" s="9"/>
      <c r="H36" s="96"/>
      <c r="I36" s="139"/>
    </row>
    <row r="37" spans="1:10" s="6" customFormat="1" ht="15" customHeight="1" x14ac:dyDescent="0.3">
      <c r="A37" s="232" t="s">
        <v>231</v>
      </c>
      <c r="B37" s="232"/>
      <c r="C37" s="232"/>
      <c r="D37" s="232"/>
      <c r="E37" s="232"/>
      <c r="F37" s="232"/>
      <c r="G37" s="232"/>
      <c r="H37" s="96">
        <v>0</v>
      </c>
      <c r="I37" s="139">
        <v>0</v>
      </c>
      <c r="J37" s="294" t="s">
        <v>362</v>
      </c>
    </row>
    <row r="38" spans="1:10" s="6" customFormat="1" ht="15" customHeight="1" x14ac:dyDescent="0.3">
      <c r="A38" s="232" t="s">
        <v>232</v>
      </c>
      <c r="B38" s="232"/>
      <c r="C38" s="232"/>
      <c r="D38" s="232"/>
      <c r="E38" s="232"/>
      <c r="F38" s="232"/>
      <c r="G38" s="232"/>
      <c r="H38" s="96">
        <v>0</v>
      </c>
      <c r="I38" s="139">
        <v>0</v>
      </c>
      <c r="J38" s="294" t="s">
        <v>363</v>
      </c>
    </row>
    <row r="39" spans="1:10" s="6" customFormat="1" ht="15" customHeight="1" x14ac:dyDescent="0.3">
      <c r="A39" s="9" t="s">
        <v>529</v>
      </c>
      <c r="B39" s="9"/>
      <c r="C39" s="9"/>
      <c r="D39" s="9"/>
      <c r="E39" s="9"/>
      <c r="F39" s="9"/>
      <c r="G39" s="9"/>
      <c r="H39" s="96">
        <v>75</v>
      </c>
      <c r="I39" s="139">
        <v>0</v>
      </c>
      <c r="J39" s="296" t="s">
        <v>425</v>
      </c>
    </row>
    <row r="40" spans="1:10" s="314" customFormat="1" ht="15" customHeight="1" x14ac:dyDescent="0.3">
      <c r="A40" s="173" t="s">
        <v>216</v>
      </c>
      <c r="B40" s="9"/>
      <c r="C40" s="9"/>
      <c r="D40" s="9"/>
      <c r="E40" s="9"/>
      <c r="F40" s="9"/>
      <c r="G40" s="9"/>
      <c r="H40" s="90">
        <v>0</v>
      </c>
      <c r="I40" s="91">
        <v>0</v>
      </c>
      <c r="J40" s="316" t="s">
        <v>523</v>
      </c>
    </row>
    <row r="41" spans="1:10" s="314" customFormat="1" ht="15" customHeight="1" x14ac:dyDescent="0.3">
      <c r="A41" s="173" t="s">
        <v>245</v>
      </c>
      <c r="B41" s="9"/>
      <c r="C41" s="9"/>
      <c r="D41" s="9"/>
      <c r="E41" s="9"/>
      <c r="F41" s="9"/>
      <c r="G41" s="9"/>
      <c r="H41" s="90">
        <v>0</v>
      </c>
      <c r="I41" s="91">
        <v>0</v>
      </c>
      <c r="J41" s="316" t="s">
        <v>524</v>
      </c>
    </row>
    <row r="42" spans="1:10" s="314" customFormat="1" ht="15" customHeight="1" x14ac:dyDescent="0.3">
      <c r="A42" s="173" t="s">
        <v>246</v>
      </c>
      <c r="B42" s="162"/>
      <c r="C42" s="162"/>
      <c r="D42" s="162"/>
      <c r="E42" s="162"/>
      <c r="F42" s="162"/>
      <c r="G42" s="162"/>
      <c r="H42" s="90">
        <v>0</v>
      </c>
      <c r="I42" s="91">
        <v>0</v>
      </c>
      <c r="J42" s="316" t="s">
        <v>525</v>
      </c>
    </row>
    <row r="43" spans="1:10" s="314" customFormat="1" ht="15" customHeight="1" x14ac:dyDescent="0.3">
      <c r="A43" s="173" t="s">
        <v>247</v>
      </c>
      <c r="B43" s="162"/>
      <c r="C43" s="162"/>
      <c r="D43" s="162"/>
      <c r="E43" s="162"/>
      <c r="F43" s="162"/>
      <c r="G43" s="162"/>
      <c r="H43" s="90">
        <v>0</v>
      </c>
      <c r="I43" s="91">
        <v>0</v>
      </c>
      <c r="J43" s="316" t="s">
        <v>526</v>
      </c>
    </row>
    <row r="44" spans="1:10" s="314" customFormat="1" ht="15" customHeight="1" x14ac:dyDescent="0.3">
      <c r="A44" s="173" t="s">
        <v>248</v>
      </c>
      <c r="B44" s="162"/>
      <c r="C44" s="162"/>
      <c r="D44" s="162"/>
      <c r="E44" s="162"/>
      <c r="F44" s="162"/>
      <c r="G44" s="162"/>
      <c r="H44" s="90">
        <v>0</v>
      </c>
      <c r="I44" s="91">
        <v>0</v>
      </c>
      <c r="J44" s="316" t="s">
        <v>527</v>
      </c>
    </row>
    <row r="45" spans="1:10" s="6" customFormat="1" ht="15" customHeight="1" x14ac:dyDescent="0.3">
      <c r="A45" s="242" t="s">
        <v>427</v>
      </c>
      <c r="B45" s="9"/>
      <c r="C45" s="9"/>
      <c r="D45" s="9"/>
      <c r="E45" s="9"/>
      <c r="F45" s="9"/>
      <c r="G45" s="9"/>
      <c r="H45" s="96">
        <v>0</v>
      </c>
      <c r="I45" s="139">
        <v>0</v>
      </c>
      <c r="J45" s="296" t="s">
        <v>426</v>
      </c>
    </row>
    <row r="46" spans="1:10" s="6" customFormat="1" ht="15" customHeight="1" x14ac:dyDescent="0.3">
      <c r="A46" s="182" t="s">
        <v>233</v>
      </c>
      <c r="B46" s="9"/>
      <c r="C46" s="9"/>
      <c r="D46" s="9"/>
      <c r="E46" s="9"/>
      <c r="F46" s="9"/>
      <c r="G46" s="9"/>
      <c r="H46" s="96">
        <v>637524</v>
      </c>
      <c r="I46" s="139">
        <v>651720</v>
      </c>
      <c r="J46" s="296" t="s">
        <v>364</v>
      </c>
    </row>
    <row r="47" spans="1:10" s="314" customFormat="1" ht="15" customHeight="1" x14ac:dyDescent="0.3">
      <c r="A47" s="173" t="s">
        <v>216</v>
      </c>
      <c r="B47" s="9"/>
      <c r="C47" s="9"/>
      <c r="D47" s="9"/>
      <c r="E47" s="9"/>
      <c r="F47" s="9"/>
      <c r="G47" s="9"/>
      <c r="H47" s="90">
        <v>0</v>
      </c>
      <c r="I47" s="91">
        <v>0</v>
      </c>
      <c r="J47" s="317" t="s">
        <v>365</v>
      </c>
    </row>
    <row r="48" spans="1:10" s="314" customFormat="1" ht="15" customHeight="1" x14ac:dyDescent="0.3">
      <c r="A48" s="173" t="s">
        <v>245</v>
      </c>
      <c r="B48" s="9"/>
      <c r="C48" s="9"/>
      <c r="D48" s="9"/>
      <c r="E48" s="9"/>
      <c r="F48" s="9"/>
      <c r="G48" s="9"/>
      <c r="H48" s="90">
        <v>0</v>
      </c>
      <c r="I48" s="91">
        <v>0</v>
      </c>
      <c r="J48" s="317" t="s">
        <v>366</v>
      </c>
    </row>
    <row r="49" spans="1:10" s="314" customFormat="1" ht="15" customHeight="1" x14ac:dyDescent="0.3">
      <c r="A49" s="173" t="s">
        <v>246</v>
      </c>
      <c r="B49" s="162"/>
      <c r="C49" s="162"/>
      <c r="D49" s="162"/>
      <c r="E49" s="162"/>
      <c r="F49" s="162"/>
      <c r="G49" s="162"/>
      <c r="H49" s="90">
        <v>0</v>
      </c>
      <c r="I49" s="91">
        <v>0</v>
      </c>
      <c r="J49" s="317" t="s">
        <v>367</v>
      </c>
    </row>
    <row r="50" spans="1:10" s="314" customFormat="1" ht="15" customHeight="1" x14ac:dyDescent="0.3">
      <c r="A50" s="173" t="s">
        <v>247</v>
      </c>
      <c r="B50" s="162"/>
      <c r="C50" s="162"/>
      <c r="D50" s="162"/>
      <c r="E50" s="162"/>
      <c r="F50" s="162"/>
      <c r="G50" s="162"/>
      <c r="H50" s="90">
        <v>0</v>
      </c>
      <c r="I50" s="91">
        <v>0</v>
      </c>
      <c r="J50" s="317" t="s">
        <v>368</v>
      </c>
    </row>
    <row r="51" spans="1:10" s="314" customFormat="1" ht="15" customHeight="1" x14ac:dyDescent="0.3">
      <c r="A51" s="173" t="s">
        <v>248</v>
      </c>
      <c r="B51" s="162"/>
      <c r="C51" s="162"/>
      <c r="D51" s="162"/>
      <c r="E51" s="162"/>
      <c r="F51" s="162"/>
      <c r="G51" s="162"/>
      <c r="H51" s="90">
        <v>0</v>
      </c>
      <c r="I51" s="91">
        <v>0</v>
      </c>
      <c r="J51" s="317" t="s">
        <v>369</v>
      </c>
    </row>
    <row r="52" spans="1:10" s="6" customFormat="1" ht="15" hidden="1" customHeight="1" x14ac:dyDescent="0.3">
      <c r="A52" s="173" t="s">
        <v>248</v>
      </c>
      <c r="B52" s="162"/>
      <c r="C52" s="162"/>
      <c r="D52" s="162"/>
      <c r="E52" s="162"/>
      <c r="F52" s="162"/>
      <c r="G52" s="162"/>
      <c r="H52" s="96">
        <v>0</v>
      </c>
      <c r="I52" s="139">
        <v>0</v>
      </c>
      <c r="J52" s="288" t="s">
        <v>369</v>
      </c>
    </row>
    <row r="53" spans="1:10" s="6" customFormat="1" ht="15" customHeight="1" x14ac:dyDescent="0.3">
      <c r="A53" s="173" t="s">
        <v>528</v>
      </c>
      <c r="B53" s="9"/>
      <c r="C53" s="9"/>
      <c r="D53" s="9"/>
      <c r="E53" s="9"/>
      <c r="F53" s="9"/>
      <c r="G53" s="9"/>
      <c r="H53" s="96">
        <v>-44972</v>
      </c>
      <c r="I53" s="139">
        <v>-23356</v>
      </c>
      <c r="J53" s="296" t="s">
        <v>370</v>
      </c>
    </row>
    <row r="54" spans="1:10" s="6" customFormat="1" ht="15" customHeight="1" x14ac:dyDescent="0.3">
      <c r="A54" s="272" t="s">
        <v>238</v>
      </c>
      <c r="B54" s="272"/>
      <c r="C54" s="272"/>
      <c r="D54" s="272"/>
      <c r="E54" s="272"/>
      <c r="F54" s="272"/>
      <c r="G54" s="272"/>
      <c r="H54" s="96">
        <v>160382</v>
      </c>
      <c r="I54" s="139">
        <v>128611</v>
      </c>
      <c r="J54" s="294" t="s">
        <v>371</v>
      </c>
    </row>
    <row r="55" spans="1:10" s="6" customFormat="1" ht="15" customHeight="1" x14ac:dyDescent="0.3">
      <c r="A55" s="9"/>
      <c r="B55" s="9"/>
      <c r="C55" s="9"/>
      <c r="D55" s="9"/>
      <c r="E55" s="9"/>
      <c r="F55" s="9"/>
      <c r="G55" s="9"/>
      <c r="H55" s="139"/>
      <c r="I55" s="139"/>
      <c r="J55" s="194"/>
    </row>
    <row r="56" spans="1:10" ht="15" customHeight="1" x14ac:dyDescent="0.3">
      <c r="A56" s="10" t="s">
        <v>283</v>
      </c>
      <c r="B56" s="11"/>
      <c r="C56" s="11"/>
      <c r="D56" s="11"/>
      <c r="E56" s="11"/>
      <c r="F56" s="11"/>
      <c r="G56" s="11"/>
      <c r="H56" s="92">
        <f>SUBTOTAL(9,H37:H54)</f>
        <v>753009</v>
      </c>
      <c r="I56" s="93">
        <f>SUBTOTAL(9,I37:I54)</f>
        <v>756975</v>
      </c>
      <c r="J56" s="293" t="s">
        <v>372</v>
      </c>
    </row>
    <row r="57" spans="1:10" s="165" customFormat="1" ht="15" customHeight="1" x14ac:dyDescent="0.3">
      <c r="A57" s="166" t="s">
        <v>221</v>
      </c>
      <c r="B57" s="166"/>
      <c r="C57" s="166"/>
      <c r="D57" s="166"/>
      <c r="E57" s="166"/>
      <c r="F57" s="166"/>
      <c r="G57" s="166"/>
      <c r="H57" s="167"/>
      <c r="I57" s="167"/>
      <c r="J57" s="194"/>
    </row>
    <row r="58" spans="1:10" s="165" customFormat="1" ht="15" customHeight="1" x14ac:dyDescent="0.3">
      <c r="A58" s="166"/>
      <c r="B58" s="166"/>
      <c r="C58" s="166"/>
      <c r="D58" s="166"/>
      <c r="E58" s="166"/>
      <c r="F58" s="166"/>
      <c r="G58" s="166"/>
      <c r="H58" s="268"/>
      <c r="I58" s="268"/>
      <c r="J58" s="194"/>
    </row>
    <row r="59" spans="1:10" s="216" customFormat="1" ht="15" customHeight="1" x14ac:dyDescent="0.3">
      <c r="A59" s="8" t="s">
        <v>285</v>
      </c>
      <c r="B59" s="9"/>
      <c r="C59" s="9"/>
      <c r="D59" s="9"/>
      <c r="E59" s="9"/>
      <c r="F59" s="9"/>
      <c r="G59" s="9"/>
      <c r="H59" s="139"/>
      <c r="I59" s="139"/>
      <c r="J59" s="194"/>
    </row>
    <row r="60" spans="1:10" s="216" customFormat="1" ht="15" customHeight="1" x14ac:dyDescent="0.3">
      <c r="A60" s="321" t="s">
        <v>198</v>
      </c>
      <c r="B60" s="232"/>
      <c r="C60" s="232"/>
      <c r="D60" s="232"/>
      <c r="E60" s="232"/>
      <c r="F60" s="232"/>
      <c r="G60" s="232"/>
      <c r="H60" s="96">
        <v>13702</v>
      </c>
      <c r="I60" s="91">
        <v>8941</v>
      </c>
      <c r="J60" s="296" t="s">
        <v>373</v>
      </c>
    </row>
    <row r="61" spans="1:10" s="216" customFormat="1" ht="15" customHeight="1" x14ac:dyDescent="0.3">
      <c r="A61" s="321" t="s">
        <v>199</v>
      </c>
      <c r="B61" s="232"/>
      <c r="C61" s="232"/>
      <c r="D61" s="232"/>
      <c r="E61" s="232"/>
      <c r="F61" s="232"/>
      <c r="G61" s="232"/>
      <c r="H61" s="96">
        <v>20669</v>
      </c>
      <c r="I61" s="91">
        <v>22921</v>
      </c>
      <c r="J61" s="296" t="s">
        <v>374</v>
      </c>
    </row>
    <row r="62" spans="1:10" s="216" customFormat="1" ht="15" customHeight="1" x14ac:dyDescent="0.3">
      <c r="A62" s="321" t="s">
        <v>200</v>
      </c>
      <c r="B62" s="232"/>
      <c r="C62" s="232"/>
      <c r="D62" s="232"/>
      <c r="E62" s="232"/>
      <c r="F62" s="232"/>
      <c r="G62" s="232"/>
      <c r="H62" s="96">
        <v>156422</v>
      </c>
      <c r="I62" s="91">
        <v>187375</v>
      </c>
      <c r="J62" s="296" t="s">
        <v>375</v>
      </c>
    </row>
    <row r="63" spans="1:10" s="216" customFormat="1" ht="15" customHeight="1" x14ac:dyDescent="0.3">
      <c r="A63" s="321" t="s">
        <v>201</v>
      </c>
      <c r="B63" s="232"/>
      <c r="C63" s="232"/>
      <c r="D63" s="232"/>
      <c r="E63" s="232"/>
      <c r="F63" s="232"/>
      <c r="G63" s="232"/>
      <c r="H63" s="96">
        <v>49305</v>
      </c>
      <c r="I63" s="91">
        <v>47910</v>
      </c>
      <c r="J63" s="296" t="s">
        <v>376</v>
      </c>
    </row>
    <row r="64" spans="1:10" s="216" customFormat="1" ht="15" customHeight="1" x14ac:dyDescent="0.3">
      <c r="A64" s="321" t="s">
        <v>202</v>
      </c>
      <c r="B64" s="232"/>
      <c r="C64" s="232"/>
      <c r="D64" s="232"/>
      <c r="E64" s="232"/>
      <c r="F64" s="232"/>
      <c r="G64" s="232"/>
      <c r="H64" s="96">
        <v>10176</v>
      </c>
      <c r="I64" s="91">
        <v>6979</v>
      </c>
      <c r="J64" s="296" t="s">
        <v>377</v>
      </c>
    </row>
    <row r="65" spans="1:10" s="216" customFormat="1" ht="15" customHeight="1" x14ac:dyDescent="0.3">
      <c r="A65" s="321" t="s">
        <v>531</v>
      </c>
      <c r="B65" s="232"/>
      <c r="C65" s="232"/>
      <c r="D65" s="232"/>
      <c r="E65" s="232"/>
      <c r="F65" s="232"/>
      <c r="G65" s="232"/>
      <c r="H65" s="96">
        <v>174825</v>
      </c>
      <c r="I65" s="91">
        <v>149030</v>
      </c>
      <c r="J65" s="296" t="s">
        <v>378</v>
      </c>
    </row>
    <row r="66" spans="1:10" s="216" customFormat="1" ht="15" customHeight="1" x14ac:dyDescent="0.3">
      <c r="A66" s="321" t="s">
        <v>203</v>
      </c>
      <c r="B66" s="232"/>
      <c r="C66" s="232"/>
      <c r="D66" s="232"/>
      <c r="E66" s="232"/>
      <c r="F66" s="232"/>
      <c r="G66" s="96"/>
      <c r="H66" s="96">
        <v>78866</v>
      </c>
      <c r="I66" s="91">
        <v>75347</v>
      </c>
      <c r="J66" s="296" t="s">
        <v>379</v>
      </c>
    </row>
    <row r="67" spans="1:10" s="216" customFormat="1" ht="15" customHeight="1" x14ac:dyDescent="0.3">
      <c r="A67" s="232"/>
      <c r="B67" s="232"/>
      <c r="C67" s="232"/>
      <c r="D67" s="232"/>
      <c r="E67" s="232"/>
      <c r="F67" s="232"/>
      <c r="G67" s="232"/>
      <c r="H67" s="139"/>
      <c r="I67" s="139"/>
      <c r="J67" s="194"/>
    </row>
    <row r="68" spans="1:10" s="216" customFormat="1" ht="15" customHeight="1" x14ac:dyDescent="0.3">
      <c r="A68" s="10" t="s">
        <v>286</v>
      </c>
      <c r="B68" s="11"/>
      <c r="C68" s="11"/>
      <c r="D68" s="11"/>
      <c r="E68" s="11"/>
      <c r="F68" s="11"/>
      <c r="G68" s="11"/>
      <c r="H68" s="92">
        <f>SUBTOTAL(9,H60:H66)</f>
        <v>503965</v>
      </c>
      <c r="I68" s="93">
        <f>SUBTOTAL(9,I60:I66)</f>
        <v>498503</v>
      </c>
      <c r="J68" s="293" t="s">
        <v>380</v>
      </c>
    </row>
    <row r="69" spans="1:10" s="216" customFormat="1" ht="15" customHeight="1" x14ac:dyDescent="0.3">
      <c r="A69" s="8"/>
      <c r="B69" s="9"/>
      <c r="C69" s="9"/>
      <c r="D69" s="9"/>
      <c r="E69" s="9"/>
      <c r="F69" s="9"/>
      <c r="G69" s="9"/>
      <c r="H69" s="90"/>
      <c r="I69" s="91"/>
      <c r="J69" s="194"/>
    </row>
    <row r="70" spans="1:10" s="216" customFormat="1" ht="15" customHeight="1" x14ac:dyDescent="0.3">
      <c r="A70" s="718" t="s">
        <v>291</v>
      </c>
      <c r="B70" s="719"/>
      <c r="C70" s="719"/>
      <c r="D70" s="719"/>
      <c r="E70" s="719"/>
      <c r="F70" s="719"/>
      <c r="G70" s="719"/>
      <c r="H70" s="90"/>
      <c r="I70" s="91"/>
      <c r="J70" s="194"/>
    </row>
    <row r="71" spans="1:10" s="216" customFormat="1" ht="15" customHeight="1" x14ac:dyDescent="0.3">
      <c r="A71" s="719"/>
      <c r="B71" s="719"/>
      <c r="C71" s="719"/>
      <c r="D71" s="719"/>
      <c r="E71" s="719"/>
      <c r="F71" s="719"/>
      <c r="G71" s="719"/>
      <c r="H71" s="90"/>
      <c r="I71" s="91"/>
      <c r="J71" s="194"/>
    </row>
    <row r="72" spans="1:10" s="216" customFormat="1" ht="15" customHeight="1" x14ac:dyDescent="0.3">
      <c r="A72" s="219"/>
      <c r="B72" s="219"/>
      <c r="C72" s="219"/>
      <c r="D72" s="219"/>
      <c r="E72" s="219"/>
      <c r="F72" s="219"/>
      <c r="G72" s="219"/>
      <c r="H72" s="96"/>
      <c r="I72" s="139"/>
      <c r="J72" s="194"/>
    </row>
    <row r="73" spans="1:10" s="216" customFormat="1" ht="15" customHeight="1" x14ac:dyDescent="0.3">
      <c r="A73" s="724" t="s">
        <v>295</v>
      </c>
      <c r="B73" s="724"/>
      <c r="C73" s="724"/>
      <c r="D73" s="724"/>
      <c r="E73" s="722"/>
      <c r="F73" s="722"/>
      <c r="G73" s="219"/>
      <c r="H73" s="96"/>
      <c r="I73" s="139"/>
      <c r="J73" s="194"/>
    </row>
    <row r="74" spans="1:10" s="216" customFormat="1" ht="15" customHeight="1" x14ac:dyDescent="0.3">
      <c r="A74" s="722" t="s">
        <v>296</v>
      </c>
      <c r="B74" s="722"/>
      <c r="C74" s="722"/>
      <c r="D74" s="722"/>
      <c r="E74" s="722"/>
      <c r="F74" s="722"/>
      <c r="G74" s="219"/>
      <c r="H74" s="96"/>
      <c r="I74" s="139"/>
      <c r="J74" s="294" t="s">
        <v>381</v>
      </c>
    </row>
    <row r="75" spans="1:10" s="216" customFormat="1" ht="15" customHeight="1" x14ac:dyDescent="0.3">
      <c r="A75" s="727" t="s">
        <v>532</v>
      </c>
      <c r="B75" s="727"/>
      <c r="C75" s="727"/>
      <c r="D75" s="727"/>
      <c r="E75" s="319"/>
      <c r="F75" s="319"/>
      <c r="G75" s="318"/>
      <c r="H75" s="96">
        <v>16637</v>
      </c>
      <c r="I75" s="91">
        <v>11766</v>
      </c>
      <c r="J75" s="294"/>
    </row>
    <row r="76" spans="1:10" s="216" customFormat="1" ht="15" customHeight="1" x14ac:dyDescent="0.3">
      <c r="A76" s="727" t="s">
        <v>533</v>
      </c>
      <c r="B76" s="727"/>
      <c r="C76" s="727"/>
      <c r="D76" s="727"/>
      <c r="E76" s="319"/>
      <c r="F76" s="319"/>
      <c r="G76" s="318"/>
      <c r="H76" s="96">
        <v>1258</v>
      </c>
      <c r="I76" s="91">
        <v>1544</v>
      </c>
      <c r="J76" s="294"/>
    </row>
    <row r="77" spans="1:10" s="216" customFormat="1" ht="15" customHeight="1" x14ac:dyDescent="0.3">
      <c r="A77" s="727" t="s">
        <v>534</v>
      </c>
      <c r="B77" s="727"/>
      <c r="C77" s="727"/>
      <c r="D77" s="319"/>
      <c r="E77" s="319"/>
      <c r="F77" s="319"/>
      <c r="G77" s="318"/>
      <c r="H77" s="96">
        <v>0</v>
      </c>
      <c r="I77" s="91">
        <v>3000</v>
      </c>
      <c r="J77" s="294"/>
    </row>
    <row r="78" spans="1:10" s="216" customFormat="1" ht="15" customHeight="1" x14ac:dyDescent="0.3">
      <c r="A78" s="727" t="s">
        <v>535</v>
      </c>
      <c r="B78" s="727"/>
      <c r="C78" s="727"/>
      <c r="D78" s="319"/>
      <c r="E78" s="319"/>
      <c r="F78" s="319"/>
      <c r="G78" s="318"/>
      <c r="H78" s="96">
        <v>1264</v>
      </c>
      <c r="I78" s="91">
        <v>1010</v>
      </c>
      <c r="J78" s="294"/>
    </row>
    <row r="79" spans="1:10" s="216" customFormat="1" ht="15" customHeight="1" x14ac:dyDescent="0.3">
      <c r="A79" s="727" t="s">
        <v>536</v>
      </c>
      <c r="B79" s="727"/>
      <c r="C79" s="727"/>
      <c r="D79" s="319"/>
      <c r="E79" s="319"/>
      <c r="F79" s="319"/>
      <c r="G79" s="318"/>
      <c r="H79" s="96">
        <v>8031</v>
      </c>
      <c r="I79" s="91">
        <v>0</v>
      </c>
      <c r="J79" s="294"/>
    </row>
    <row r="80" spans="1:10" s="216" customFormat="1" ht="15" customHeight="1" x14ac:dyDescent="0.3">
      <c r="A80" s="330" t="s">
        <v>537</v>
      </c>
      <c r="B80" s="330"/>
      <c r="C80" s="330"/>
      <c r="D80" s="319"/>
      <c r="E80" s="319"/>
      <c r="F80" s="319"/>
      <c r="G80" s="318"/>
      <c r="H80" s="96">
        <v>302</v>
      </c>
      <c r="I80" s="91">
        <v>0</v>
      </c>
      <c r="J80" s="294"/>
    </row>
    <row r="81" spans="1:10" s="216" customFormat="1" ht="15" customHeight="1" x14ac:dyDescent="0.3">
      <c r="A81" s="723" t="s">
        <v>303</v>
      </c>
      <c r="B81" s="723"/>
      <c r="C81" s="723"/>
      <c r="D81" s="723"/>
      <c r="E81" s="723"/>
      <c r="F81" s="723"/>
      <c r="G81" s="219"/>
      <c r="H81" s="96">
        <v>0</v>
      </c>
      <c r="I81" s="139">
        <v>0</v>
      </c>
      <c r="J81" s="288" t="s">
        <v>382</v>
      </c>
    </row>
    <row r="82" spans="1:10" s="216" customFormat="1" ht="15" customHeight="1" x14ac:dyDescent="0.3">
      <c r="A82" s="723" t="s">
        <v>297</v>
      </c>
      <c r="B82" s="723"/>
      <c r="C82" s="723"/>
      <c r="D82" s="723"/>
      <c r="E82" s="723"/>
      <c r="F82" s="723"/>
      <c r="G82" s="219"/>
      <c r="H82" s="96">
        <v>0</v>
      </c>
      <c r="I82" s="139">
        <v>0</v>
      </c>
      <c r="J82" s="288" t="s">
        <v>383</v>
      </c>
    </row>
    <row r="83" spans="1:10" s="216" customFormat="1" ht="15" customHeight="1" x14ac:dyDescent="0.3">
      <c r="A83" s="219"/>
      <c r="B83" s="219"/>
      <c r="C83" s="219"/>
      <c r="D83" s="219"/>
      <c r="E83" s="219"/>
      <c r="F83" s="219"/>
      <c r="G83" s="219"/>
      <c r="H83" s="96"/>
      <c r="I83" s="139"/>
      <c r="J83" s="194"/>
    </row>
    <row r="84" spans="1:10" s="216" customFormat="1" ht="15" customHeight="1" x14ac:dyDescent="0.3">
      <c r="A84" s="725" t="s">
        <v>298</v>
      </c>
      <c r="B84" s="725"/>
      <c r="C84" s="725"/>
      <c r="D84" s="725"/>
      <c r="E84" s="725"/>
      <c r="F84" s="725"/>
      <c r="G84" s="220"/>
      <c r="H84" s="92">
        <f>SUBTOTAL(9,H74:H82)</f>
        <v>27492</v>
      </c>
      <c r="I84" s="93">
        <f>SUBTOTAL(9,I74:I82)</f>
        <v>17320</v>
      </c>
      <c r="J84" s="293" t="s">
        <v>384</v>
      </c>
    </row>
    <row r="85" spans="1:10" s="216" customFormat="1" ht="15" customHeight="1" x14ac:dyDescent="0.3">
      <c r="A85" s="226"/>
      <c r="B85" s="226"/>
      <c r="C85" s="226"/>
      <c r="D85" s="226"/>
      <c r="E85" s="226"/>
      <c r="F85" s="226"/>
      <c r="G85" s="227"/>
      <c r="H85" s="90"/>
      <c r="I85" s="91"/>
      <c r="J85" s="194"/>
    </row>
    <row r="86" spans="1:10" s="216" customFormat="1" ht="15" customHeight="1" x14ac:dyDescent="0.3">
      <c r="A86" s="718" t="s">
        <v>304</v>
      </c>
      <c r="B86" s="718"/>
      <c r="C86" s="718"/>
      <c r="D86" s="718"/>
      <c r="E86" s="718"/>
      <c r="F86" s="718"/>
      <c r="G86" s="726"/>
      <c r="H86" s="90"/>
      <c r="I86" s="91"/>
      <c r="J86" s="194"/>
    </row>
    <row r="87" spans="1:10" s="216" customFormat="1" ht="15" customHeight="1" x14ac:dyDescent="0.3">
      <c r="A87" s="718"/>
      <c r="B87" s="718"/>
      <c r="C87" s="718"/>
      <c r="D87" s="718"/>
      <c r="E87" s="718"/>
      <c r="F87" s="718"/>
      <c r="G87" s="726"/>
      <c r="H87" s="90"/>
      <c r="I87" s="91"/>
      <c r="J87" s="194"/>
    </row>
    <row r="88" spans="1:10" s="216" customFormat="1" ht="15" customHeight="1" x14ac:dyDescent="0.3">
      <c r="A88" s="720" t="s">
        <v>429</v>
      </c>
      <c r="B88" s="721"/>
      <c r="C88" s="721"/>
      <c r="D88" s="721"/>
      <c r="E88" s="721"/>
      <c r="F88" s="721"/>
      <c r="G88" s="721"/>
      <c r="H88" s="94">
        <f>SUBTOTAL(9,H37:H87)</f>
        <v>1284466</v>
      </c>
      <c r="I88" s="95">
        <f>SUBTOTAL(9,I37:I87)</f>
        <v>1272798</v>
      </c>
      <c r="J88" s="295" t="s">
        <v>385</v>
      </c>
    </row>
    <row r="89" spans="1:10" s="216" customFormat="1" ht="15" customHeight="1" x14ac:dyDescent="0.3">
      <c r="A89" s="213"/>
      <c r="B89" s="213"/>
      <c r="C89" s="213"/>
      <c r="D89" s="213"/>
      <c r="E89" s="213"/>
      <c r="F89" s="213"/>
      <c r="G89" s="213"/>
      <c r="H89" s="90"/>
      <c r="I89" s="91"/>
      <c r="J89" s="194"/>
    </row>
    <row r="90" spans="1:10" ht="15" customHeight="1" x14ac:dyDescent="0.3">
      <c r="A90" s="8" t="s">
        <v>1</v>
      </c>
      <c r="B90" s="6"/>
      <c r="C90" s="6"/>
      <c r="D90" s="6"/>
      <c r="E90" s="6"/>
      <c r="F90" s="6"/>
      <c r="G90" s="6"/>
      <c r="H90" s="136"/>
      <c r="I90" s="137"/>
    </row>
    <row r="91" spans="1:10" ht="15" customHeight="1" x14ac:dyDescent="0.3">
      <c r="A91" s="8"/>
      <c r="B91" s="6"/>
      <c r="C91" s="6"/>
      <c r="D91" s="6"/>
      <c r="E91" s="6"/>
      <c r="F91" s="6"/>
      <c r="G91" s="6"/>
      <c r="H91" s="136"/>
      <c r="I91" s="137"/>
    </row>
    <row r="92" spans="1:10" ht="15" customHeight="1" x14ac:dyDescent="0.3">
      <c r="A92" s="9" t="s">
        <v>2</v>
      </c>
      <c r="B92" s="6"/>
      <c r="C92" s="6"/>
      <c r="D92" s="6"/>
      <c r="E92" s="6"/>
      <c r="F92" s="6"/>
      <c r="G92" s="6"/>
      <c r="H92" s="136">
        <v>0</v>
      </c>
      <c r="I92" s="137">
        <v>0</v>
      </c>
      <c r="J92" s="288" t="s">
        <v>386</v>
      </c>
    </row>
    <row r="93" spans="1:10" ht="15" customHeight="1" x14ac:dyDescent="0.3">
      <c r="A93" s="9" t="s">
        <v>3</v>
      </c>
      <c r="B93" s="6"/>
      <c r="C93" s="6"/>
      <c r="D93" s="6"/>
      <c r="E93" s="6"/>
      <c r="F93" s="6"/>
      <c r="G93" s="6"/>
      <c r="H93" s="136">
        <v>0</v>
      </c>
      <c r="I93" s="137">
        <v>0</v>
      </c>
      <c r="J93" s="288" t="s">
        <v>387</v>
      </c>
    </row>
    <row r="94" spans="1:10" ht="15" customHeight="1" x14ac:dyDescent="0.3">
      <c r="A94" s="9" t="s">
        <v>4</v>
      </c>
      <c r="B94" s="6"/>
      <c r="C94" s="6"/>
      <c r="D94" s="6"/>
      <c r="E94" s="6"/>
      <c r="F94" s="6"/>
      <c r="G94" s="6"/>
      <c r="H94" s="136">
        <v>0</v>
      </c>
      <c r="I94" s="137">
        <v>0</v>
      </c>
      <c r="J94" s="288" t="s">
        <v>388</v>
      </c>
    </row>
    <row r="95" spans="1:10" ht="15" customHeight="1" x14ac:dyDescent="0.3">
      <c r="A95" s="9"/>
      <c r="B95" s="6"/>
      <c r="C95" s="6"/>
      <c r="D95" s="6"/>
      <c r="E95" s="6"/>
      <c r="F95" s="6"/>
      <c r="G95" s="6"/>
      <c r="H95" s="136"/>
      <c r="I95" s="137"/>
    </row>
    <row r="96" spans="1:10" ht="15" customHeight="1" x14ac:dyDescent="0.3">
      <c r="A96" s="169" t="s">
        <v>430</v>
      </c>
      <c r="B96" s="16"/>
      <c r="C96" s="16"/>
      <c r="D96" s="16"/>
      <c r="E96" s="16"/>
      <c r="F96" s="16"/>
      <c r="G96" s="16"/>
      <c r="H96" s="94">
        <f>SUBTOTAL(9,H92:H94)</f>
        <v>0</v>
      </c>
      <c r="I96" s="95">
        <f>SUBTOTAL(9,I92:I94)</f>
        <v>0</v>
      </c>
      <c r="J96" s="297" t="s">
        <v>389</v>
      </c>
    </row>
    <row r="97" spans="1:10" ht="15" customHeight="1" x14ac:dyDescent="0.3">
      <c r="A97" s="13" t="s">
        <v>5</v>
      </c>
      <c r="B97" s="9"/>
      <c r="C97" s="9"/>
      <c r="D97" s="9"/>
      <c r="E97" s="9"/>
      <c r="F97" s="9"/>
      <c r="G97" s="9"/>
      <c r="H97" s="90"/>
      <c r="I97" s="91"/>
    </row>
    <row r="98" spans="1:10" ht="15" customHeight="1" x14ac:dyDescent="0.3">
      <c r="A98" s="13" t="s">
        <v>141</v>
      </c>
      <c r="B98" s="6"/>
      <c r="C98" s="6"/>
      <c r="D98" s="6"/>
      <c r="E98" s="6"/>
      <c r="F98" s="6"/>
      <c r="G98" s="6"/>
      <c r="H98" s="88"/>
      <c r="I98" s="89"/>
    </row>
    <row r="99" spans="1:10" ht="15" customHeight="1" x14ac:dyDescent="0.3">
      <c r="B99" s="6"/>
      <c r="C99" s="6"/>
      <c r="D99" s="6"/>
      <c r="E99" s="6"/>
      <c r="F99" s="6"/>
      <c r="G99" s="6"/>
      <c r="H99" s="88"/>
      <c r="I99" s="89"/>
    </row>
    <row r="100" spans="1:10" ht="15" customHeight="1" x14ac:dyDescent="0.3">
      <c r="A100" s="4" t="s">
        <v>300</v>
      </c>
      <c r="B100" s="5"/>
      <c r="C100" s="5"/>
      <c r="D100" s="5"/>
      <c r="E100" s="5"/>
      <c r="F100" s="5"/>
      <c r="G100" s="5"/>
      <c r="H100" s="221"/>
      <c r="I100" s="222"/>
      <c r="J100" s="298"/>
    </row>
    <row r="101" spans="1:10" ht="15" customHeight="1" x14ac:dyDescent="0.3">
      <c r="B101" s="6"/>
      <c r="C101" s="6"/>
      <c r="D101" s="6"/>
      <c r="E101" s="6"/>
      <c r="F101" s="6"/>
      <c r="G101" s="6"/>
      <c r="H101" s="88"/>
      <c r="I101" s="89"/>
    </row>
    <row r="102" spans="1:10" ht="15" customHeight="1" x14ac:dyDescent="0.3">
      <c r="A102" s="8" t="s">
        <v>6</v>
      </c>
      <c r="B102" s="6"/>
      <c r="C102" s="6"/>
      <c r="D102" s="6"/>
      <c r="E102" s="6"/>
      <c r="F102" s="6"/>
      <c r="G102" s="6"/>
      <c r="H102" s="88"/>
      <c r="I102" s="89"/>
    </row>
    <row r="103" spans="1:10" ht="15" customHeight="1" x14ac:dyDescent="0.3">
      <c r="H103" s="217"/>
      <c r="I103" s="218"/>
      <c r="J103" s="299"/>
    </row>
    <row r="104" spans="1:10" ht="15" customHeight="1" x14ac:dyDescent="0.3">
      <c r="A104" s="14" t="s">
        <v>284</v>
      </c>
      <c r="B104" s="9"/>
      <c r="C104" s="9"/>
      <c r="D104" s="9"/>
      <c r="E104" s="9"/>
      <c r="F104" s="9"/>
      <c r="G104" s="9"/>
      <c r="H104" s="96"/>
      <c r="I104" s="139"/>
    </row>
    <row r="105" spans="1:10" ht="15" customHeight="1" x14ac:dyDescent="0.3">
      <c r="A105" s="321" t="s">
        <v>197</v>
      </c>
      <c r="B105" s="9"/>
      <c r="C105" s="9"/>
      <c r="D105" s="9"/>
      <c r="E105" s="9"/>
      <c r="F105" s="9"/>
      <c r="G105" s="9"/>
      <c r="H105" s="96">
        <v>23604</v>
      </c>
      <c r="I105" s="91">
        <v>14485</v>
      </c>
      <c r="J105" s="294" t="s">
        <v>390</v>
      </c>
    </row>
    <row r="106" spans="1:10" ht="15" customHeight="1" x14ac:dyDescent="0.3">
      <c r="A106" s="321" t="s">
        <v>198</v>
      </c>
      <c r="B106" s="9"/>
      <c r="C106" s="9"/>
      <c r="D106" s="9"/>
      <c r="E106" s="9"/>
      <c r="F106" s="9"/>
      <c r="G106" s="9"/>
      <c r="H106" s="96">
        <v>6886</v>
      </c>
      <c r="I106" s="91">
        <v>5443</v>
      </c>
      <c r="J106" s="294" t="s">
        <v>391</v>
      </c>
    </row>
    <row r="107" spans="1:10" ht="15" customHeight="1" x14ac:dyDescent="0.3">
      <c r="A107" s="321" t="s">
        <v>199</v>
      </c>
      <c r="B107" s="9"/>
      <c r="C107" s="9"/>
      <c r="D107" s="9"/>
      <c r="E107" s="9"/>
      <c r="F107" s="9"/>
      <c r="G107" s="9"/>
      <c r="H107" s="96">
        <v>0</v>
      </c>
      <c r="I107" s="91">
        <v>0</v>
      </c>
      <c r="J107" s="294" t="s">
        <v>392</v>
      </c>
    </row>
    <row r="108" spans="1:10" ht="15" customHeight="1" x14ac:dyDescent="0.3">
      <c r="A108" s="321" t="s">
        <v>200</v>
      </c>
      <c r="B108" s="9"/>
      <c r="C108" s="9"/>
      <c r="D108" s="9"/>
      <c r="E108" s="9"/>
      <c r="F108" s="9"/>
      <c r="G108" s="9"/>
      <c r="H108" s="96">
        <v>52512</v>
      </c>
      <c r="I108" s="91">
        <v>61365</v>
      </c>
      <c r="J108" s="294" t="s">
        <v>393</v>
      </c>
    </row>
    <row r="109" spans="1:10" ht="15" customHeight="1" x14ac:dyDescent="0.3">
      <c r="A109" s="321" t="s">
        <v>531</v>
      </c>
      <c r="B109" s="9"/>
      <c r="C109" s="9"/>
      <c r="D109" s="9"/>
      <c r="E109" s="9"/>
      <c r="F109" s="9"/>
      <c r="G109" s="9"/>
      <c r="H109" s="96">
        <v>19074</v>
      </c>
      <c r="I109" s="91">
        <v>35789</v>
      </c>
      <c r="J109" s="294" t="s">
        <v>394</v>
      </c>
    </row>
    <row r="110" spans="1:10" ht="15" customHeight="1" x14ac:dyDescent="0.3">
      <c r="A110" s="321" t="s">
        <v>203</v>
      </c>
      <c r="B110" s="9"/>
      <c r="C110" s="9"/>
      <c r="D110" s="9"/>
      <c r="E110" s="9"/>
      <c r="F110" s="9"/>
      <c r="G110" s="9"/>
      <c r="H110" s="96">
        <v>17700</v>
      </c>
      <c r="I110" s="91">
        <v>16328</v>
      </c>
      <c r="J110" s="294" t="s">
        <v>395</v>
      </c>
    </row>
    <row r="111" spans="1:10" ht="15" customHeight="1" x14ac:dyDescent="0.3">
      <c r="A111" s="14"/>
      <c r="B111" s="9"/>
      <c r="C111" s="9"/>
      <c r="D111" s="9"/>
      <c r="E111" s="9"/>
      <c r="F111" s="9"/>
      <c r="G111" s="9"/>
      <c r="H111" s="96"/>
      <c r="I111" s="139"/>
    </row>
    <row r="112" spans="1:10" ht="15" customHeight="1" x14ac:dyDescent="0.3">
      <c r="A112" s="10" t="s">
        <v>287</v>
      </c>
      <c r="B112" s="160"/>
      <c r="C112" s="160"/>
      <c r="D112" s="160"/>
      <c r="E112" s="160"/>
      <c r="F112" s="160"/>
      <c r="G112" s="160"/>
      <c r="H112" s="92">
        <f>SUBTOTAL(9,H105:H111)</f>
        <v>119776</v>
      </c>
      <c r="I112" s="93">
        <f>SUBTOTAL(9,I105:I111)</f>
        <v>133410</v>
      </c>
      <c r="J112" s="293" t="s">
        <v>396</v>
      </c>
    </row>
    <row r="113" spans="1:10" ht="15" customHeight="1" x14ac:dyDescent="0.3">
      <c r="A113" s="12"/>
      <c r="B113" s="112"/>
      <c r="C113" s="112"/>
      <c r="D113" s="112"/>
      <c r="E113" s="112"/>
      <c r="F113" s="112"/>
      <c r="G113" s="112"/>
      <c r="H113" s="90"/>
      <c r="I113" s="91"/>
    </row>
    <row r="114" spans="1:10" s="1" customFormat="1" ht="17.25" customHeight="1" x14ac:dyDescent="0.3">
      <c r="A114" s="8" t="s">
        <v>292</v>
      </c>
      <c r="B114" s="9"/>
      <c r="C114" s="9"/>
      <c r="D114" s="9"/>
      <c r="E114" s="9"/>
      <c r="F114" s="9"/>
      <c r="G114" s="9"/>
      <c r="H114" s="139"/>
      <c r="I114" s="139"/>
      <c r="J114" s="194"/>
    </row>
    <row r="115" spans="1:10" ht="15" customHeight="1" x14ac:dyDescent="0.3">
      <c r="A115" s="231"/>
      <c r="B115" s="231"/>
      <c r="C115" s="231"/>
      <c r="D115" s="231"/>
      <c r="E115" s="231"/>
      <c r="F115" s="231"/>
      <c r="G115" s="231"/>
      <c r="H115" s="136"/>
      <c r="I115" s="137"/>
      <c r="J115" s="288"/>
    </row>
    <row r="116" spans="1:10" s="323" customFormat="1" ht="15" customHeight="1" x14ac:dyDescent="0.3">
      <c r="A116" s="321" t="s">
        <v>538</v>
      </c>
      <c r="B116" s="322"/>
      <c r="C116" s="322"/>
      <c r="D116" s="322"/>
      <c r="E116" s="322"/>
      <c r="F116" s="322"/>
      <c r="G116" s="322"/>
      <c r="H116" s="136">
        <v>47867</v>
      </c>
      <c r="I116" s="89">
        <v>45991</v>
      </c>
      <c r="J116" s="288" t="s">
        <v>397</v>
      </c>
    </row>
    <row r="117" spans="1:10" s="323" customFormat="1" ht="15" customHeight="1" x14ac:dyDescent="0.3">
      <c r="A117" s="321" t="s">
        <v>539</v>
      </c>
      <c r="B117" s="322"/>
      <c r="C117" s="322"/>
      <c r="D117" s="322"/>
      <c r="E117" s="322"/>
      <c r="F117" s="322"/>
      <c r="G117" s="322"/>
      <c r="H117" s="136">
        <v>14636</v>
      </c>
      <c r="I117" s="89">
        <v>18639</v>
      </c>
      <c r="J117" s="288" t="s">
        <v>397</v>
      </c>
    </row>
    <row r="118" spans="1:10" s="323" customFormat="1" ht="15" customHeight="1" x14ac:dyDescent="0.3">
      <c r="A118" s="321" t="s">
        <v>540</v>
      </c>
      <c r="B118" s="322"/>
      <c r="C118" s="322"/>
      <c r="D118" s="322"/>
      <c r="E118" s="322"/>
      <c r="F118" s="322"/>
      <c r="G118" s="322"/>
      <c r="H118" s="136">
        <v>3395</v>
      </c>
      <c r="I118" s="89">
        <v>3858</v>
      </c>
      <c r="J118" s="288" t="s">
        <v>397</v>
      </c>
    </row>
    <row r="119" spans="1:10" s="323" customFormat="1" ht="15" customHeight="1" x14ac:dyDescent="0.3">
      <c r="A119" s="321" t="s">
        <v>541</v>
      </c>
      <c r="B119" s="322"/>
      <c r="C119" s="322"/>
      <c r="D119" s="322"/>
      <c r="E119" s="322"/>
      <c r="F119" s="322"/>
      <c r="G119" s="322"/>
      <c r="H119" s="136">
        <v>7069</v>
      </c>
      <c r="I119" s="89">
        <v>7813</v>
      </c>
      <c r="J119" s="288" t="s">
        <v>397</v>
      </c>
    </row>
    <row r="120" spans="1:10" ht="15" customHeight="1" x14ac:dyDescent="0.3">
      <c r="A120" s="321" t="s">
        <v>542</v>
      </c>
      <c r="B120" s="231"/>
      <c r="C120" s="231"/>
      <c r="D120" s="231"/>
      <c r="E120" s="231"/>
      <c r="F120" s="231"/>
      <c r="G120" s="231"/>
      <c r="H120" s="136">
        <v>22665</v>
      </c>
      <c r="I120" s="89">
        <v>34240</v>
      </c>
      <c r="J120" s="288" t="s">
        <v>397</v>
      </c>
    </row>
    <row r="121" spans="1:10" ht="15" customHeight="1" x14ac:dyDescent="0.3">
      <c r="A121" s="321" t="s">
        <v>543</v>
      </c>
      <c r="B121" s="231"/>
      <c r="C121" s="231"/>
      <c r="D121" s="231"/>
      <c r="E121" s="231"/>
      <c r="F121" s="231"/>
      <c r="G121" s="136"/>
      <c r="H121" s="136">
        <v>46788</v>
      </c>
      <c r="I121" s="89">
        <v>50599</v>
      </c>
      <c r="J121" s="288" t="s">
        <v>397</v>
      </c>
    </row>
    <row r="122" spans="1:10" ht="15" customHeight="1" x14ac:dyDescent="0.3">
      <c r="A122" s="6"/>
      <c r="B122" s="6"/>
      <c r="C122" s="6"/>
      <c r="D122" s="6"/>
      <c r="E122" s="6"/>
      <c r="F122" s="6"/>
      <c r="G122" s="6"/>
      <c r="H122" s="136"/>
      <c r="I122" s="137"/>
    </row>
    <row r="123" spans="1:10" ht="15" customHeight="1" x14ac:dyDescent="0.3">
      <c r="A123" s="10" t="s">
        <v>293</v>
      </c>
      <c r="B123" s="11"/>
      <c r="C123" s="11"/>
      <c r="D123" s="11"/>
      <c r="E123" s="11"/>
      <c r="F123" s="11"/>
      <c r="G123" s="11"/>
      <c r="H123" s="92">
        <f>SUBTOTAL(9,H115:H121)</f>
        <v>142420</v>
      </c>
      <c r="I123" s="93">
        <f>SUBTOTAL(9,I115:I121)</f>
        <v>161140</v>
      </c>
      <c r="J123" s="300" t="s">
        <v>398</v>
      </c>
    </row>
    <row r="124" spans="1:10" ht="15" customHeight="1" x14ac:dyDescent="0.3">
      <c r="A124" s="12"/>
      <c r="B124" s="112"/>
      <c r="C124" s="112"/>
      <c r="D124" s="112"/>
      <c r="E124" s="112"/>
      <c r="F124" s="112"/>
      <c r="G124" s="112"/>
      <c r="H124" s="90"/>
      <c r="I124" s="91"/>
    </row>
    <row r="125" spans="1:10" ht="15" customHeight="1" x14ac:dyDescent="0.3">
      <c r="A125" s="169" t="s">
        <v>431</v>
      </c>
      <c r="B125" s="15"/>
      <c r="C125" s="15"/>
      <c r="D125" s="15"/>
      <c r="E125" s="15"/>
      <c r="F125" s="15"/>
      <c r="G125" s="15"/>
      <c r="H125" s="94">
        <f>SUBTOTAL(9,H105:H123)</f>
        <v>262196</v>
      </c>
      <c r="I125" s="95">
        <f>SUBTOTAL(9,I105:I123)</f>
        <v>294550</v>
      </c>
      <c r="J125" s="295" t="s">
        <v>399</v>
      </c>
    </row>
    <row r="126" spans="1:10" ht="15" customHeight="1" x14ac:dyDescent="0.3">
      <c r="A126" s="6"/>
      <c r="B126" s="6"/>
      <c r="C126" s="6"/>
      <c r="D126" s="6"/>
      <c r="E126" s="6"/>
      <c r="F126" s="6"/>
      <c r="G126" s="6"/>
      <c r="H126" s="88"/>
      <c r="I126" s="89"/>
    </row>
    <row r="127" spans="1:10" ht="15" customHeight="1" x14ac:dyDescent="0.3">
      <c r="A127" s="289" t="s">
        <v>294</v>
      </c>
      <c r="B127" s="231"/>
      <c r="C127" s="231"/>
      <c r="D127" s="231"/>
      <c r="E127" s="231"/>
      <c r="F127" s="231"/>
      <c r="G127" s="231"/>
      <c r="H127" s="136"/>
      <c r="I127" s="137"/>
    </row>
    <row r="128" spans="1:10" ht="15" customHeight="1" x14ac:dyDescent="0.3">
      <c r="A128" s="232" t="s">
        <v>306</v>
      </c>
      <c r="B128" s="231"/>
      <c r="C128" s="231"/>
      <c r="D128" s="231"/>
      <c r="E128" s="231"/>
      <c r="F128" s="231"/>
      <c r="G128" s="231"/>
      <c r="H128" s="136">
        <v>56</v>
      </c>
      <c r="I128" s="89">
        <v>742</v>
      </c>
      <c r="J128" s="288" t="s">
        <v>400</v>
      </c>
    </row>
    <row r="129" spans="1:10" ht="15" customHeight="1" x14ac:dyDescent="0.3">
      <c r="A129" s="231" t="s">
        <v>234</v>
      </c>
      <c r="B129" s="231"/>
      <c r="C129" s="231"/>
      <c r="D129" s="231"/>
      <c r="E129" s="231"/>
      <c r="F129" s="231"/>
      <c r="G129" s="231"/>
      <c r="H129" s="136">
        <v>0</v>
      </c>
      <c r="I129" s="137">
        <v>0</v>
      </c>
      <c r="J129" s="288" t="s">
        <v>401</v>
      </c>
    </row>
    <row r="130" spans="1:10" ht="15" customHeight="1" x14ac:dyDescent="0.3">
      <c r="A130" s="231" t="s">
        <v>235</v>
      </c>
      <c r="B130" s="231"/>
      <c r="C130" s="231"/>
      <c r="D130" s="231"/>
      <c r="E130" s="231"/>
      <c r="F130" s="231"/>
      <c r="G130" s="231"/>
      <c r="H130" s="136">
        <v>0</v>
      </c>
      <c r="I130" s="137">
        <v>0</v>
      </c>
      <c r="J130" s="288" t="s">
        <v>401</v>
      </c>
    </row>
    <row r="131" spans="1:10" ht="15" customHeight="1" x14ac:dyDescent="0.3">
      <c r="A131" s="231" t="s">
        <v>305</v>
      </c>
      <c r="B131" s="231"/>
      <c r="C131" s="231"/>
      <c r="D131" s="231"/>
      <c r="E131" s="231"/>
      <c r="F131" s="231"/>
      <c r="G131" s="231"/>
      <c r="H131" s="136">
        <v>0</v>
      </c>
      <c r="I131" s="137">
        <v>0</v>
      </c>
      <c r="J131" s="288" t="s">
        <v>401</v>
      </c>
    </row>
    <row r="132" spans="1:10" ht="15" customHeight="1" x14ac:dyDescent="0.3">
      <c r="A132" s="6"/>
      <c r="B132" s="6"/>
      <c r="C132" s="6"/>
      <c r="D132" s="6"/>
      <c r="E132" s="6"/>
      <c r="F132" s="6"/>
      <c r="G132" s="6"/>
      <c r="H132" s="136"/>
      <c r="I132" s="137"/>
    </row>
    <row r="133" spans="1:10" ht="15" customHeight="1" x14ac:dyDescent="0.3">
      <c r="A133" s="169" t="s">
        <v>432</v>
      </c>
      <c r="B133" s="16"/>
      <c r="C133" s="16"/>
      <c r="D133" s="16"/>
      <c r="E133" s="16"/>
      <c r="F133" s="16"/>
      <c r="G133" s="16"/>
      <c r="H133" s="94">
        <f>SUBTOTAL(9,H128:H131)</f>
        <v>56</v>
      </c>
      <c r="I133" s="95">
        <f>SUBTOTAL(9,I128:I131)</f>
        <v>742</v>
      </c>
      <c r="J133" s="297" t="s">
        <v>402</v>
      </c>
    </row>
    <row r="134" spans="1:10" ht="15" customHeight="1" x14ac:dyDescent="0.3">
      <c r="A134" s="12"/>
      <c r="B134" s="9"/>
      <c r="C134" s="9"/>
      <c r="D134" s="9"/>
      <c r="E134" s="9"/>
      <c r="F134" s="9"/>
      <c r="G134" s="9"/>
      <c r="H134" s="90"/>
      <c r="I134" s="91"/>
    </row>
    <row r="135" spans="1:10" ht="15" customHeight="1" x14ac:dyDescent="0.3">
      <c r="A135" s="6"/>
      <c r="B135" s="6"/>
      <c r="C135" s="6"/>
      <c r="D135" s="6"/>
      <c r="E135" s="6"/>
      <c r="F135" s="6"/>
      <c r="G135" s="6"/>
      <c r="H135" s="88"/>
      <c r="I135" s="89"/>
      <c r="J135" s="239"/>
    </row>
    <row r="136" spans="1:10" ht="15" customHeight="1" x14ac:dyDescent="0.3">
      <c r="A136" s="15" t="s">
        <v>7</v>
      </c>
      <c r="B136" s="16"/>
      <c r="C136" s="16"/>
      <c r="D136" s="16"/>
      <c r="E136" s="16"/>
      <c r="F136" s="16"/>
      <c r="G136" s="16"/>
      <c r="H136" s="94">
        <f>SUBTOTAL(9,H9:H135)</f>
        <v>5355704</v>
      </c>
      <c r="I136" s="95">
        <f>SUBTOTAL(9,I9:I135)</f>
        <v>5240668</v>
      </c>
      <c r="J136" s="295" t="s">
        <v>403</v>
      </c>
    </row>
    <row r="137" spans="1:10" ht="15" hidden="1" customHeight="1" x14ac:dyDescent="0.3">
      <c r="A137" s="6"/>
      <c r="B137" s="6"/>
      <c r="C137" s="6"/>
      <c r="D137" s="6"/>
      <c r="E137" s="6"/>
      <c r="F137" s="6"/>
      <c r="G137" s="6"/>
      <c r="H137" s="89"/>
      <c r="I137" s="89"/>
    </row>
    <row r="138" spans="1:10" ht="15" hidden="1" customHeight="1" x14ac:dyDescent="0.25">
      <c r="A138" s="131" t="s">
        <v>249</v>
      </c>
    </row>
    <row r="139" spans="1:10" ht="15" hidden="1" customHeight="1" x14ac:dyDescent="0.25"/>
    <row r="140" spans="1:10" ht="15" hidden="1" customHeight="1" x14ac:dyDescent="0.25">
      <c r="A140" t="s">
        <v>250</v>
      </c>
    </row>
    <row r="141" spans="1:10" ht="15" hidden="1" customHeight="1" x14ac:dyDescent="0.25">
      <c r="A141" t="s">
        <v>251</v>
      </c>
    </row>
    <row r="142" spans="1:10" ht="15" hidden="1" customHeight="1" x14ac:dyDescent="0.25">
      <c r="A142" t="s">
        <v>252</v>
      </c>
    </row>
    <row r="143" spans="1:10" ht="15" hidden="1" customHeight="1" x14ac:dyDescent="0.25"/>
    <row r="144" spans="1:10" s="194" customFormat="1" ht="15" customHeight="1" x14ac:dyDescent="0.25"/>
    <row r="145" spans="1:11" s="194" customFormat="1" ht="15" customHeight="1" x14ac:dyDescent="0.25"/>
    <row r="146" spans="1:11" s="315" customFormat="1" ht="15" customHeight="1" x14ac:dyDescent="0.25">
      <c r="A146" s="708" t="s">
        <v>530</v>
      </c>
      <c r="B146" s="709"/>
      <c r="C146" s="709"/>
      <c r="D146" s="709"/>
      <c r="E146" s="709"/>
      <c r="F146" s="709"/>
      <c r="G146" s="710"/>
    </row>
    <row r="147" spans="1:11" s="315" customFormat="1" ht="15" customHeight="1" x14ac:dyDescent="0.25">
      <c r="A147" s="711"/>
      <c r="B147" s="712"/>
      <c r="C147" s="712"/>
      <c r="D147" s="712"/>
      <c r="E147" s="712"/>
      <c r="F147" s="712"/>
      <c r="G147" s="713"/>
    </row>
    <row r="148" spans="1:11" s="315" customFormat="1" ht="15" customHeight="1" x14ac:dyDescent="0.25">
      <c r="A148" s="711"/>
      <c r="B148" s="712"/>
      <c r="C148" s="712"/>
      <c r="D148" s="712"/>
      <c r="E148" s="712"/>
      <c r="F148" s="712"/>
      <c r="G148" s="713"/>
    </row>
    <row r="149" spans="1:11" s="315" customFormat="1" ht="15" customHeight="1" x14ac:dyDescent="0.25">
      <c r="A149" s="714"/>
      <c r="B149" s="715"/>
      <c r="C149" s="715"/>
      <c r="D149" s="715"/>
      <c r="E149" s="715"/>
      <c r="F149" s="715"/>
      <c r="G149" s="716"/>
    </row>
    <row r="150" spans="1:11" s="194" customFormat="1" ht="15" customHeight="1" x14ac:dyDescent="0.25"/>
    <row r="151" spans="1:11" s="194" customFormat="1" ht="15" customHeight="1" x14ac:dyDescent="0.25"/>
    <row r="152" spans="1:11" s="194" customFormat="1" ht="15" customHeight="1" x14ac:dyDescent="0.25">
      <c r="A152" s="194" t="s">
        <v>914</v>
      </c>
    </row>
    <row r="153" spans="1:11" s="194" customFormat="1" ht="15" customHeight="1" x14ac:dyDescent="0.3">
      <c r="A153" s="657" t="s">
        <v>922</v>
      </c>
      <c r="B153" s="661"/>
      <c r="C153" s="661"/>
      <c r="D153" s="661"/>
      <c r="E153" s="661"/>
      <c r="F153" s="661"/>
      <c r="G153" s="661"/>
      <c r="H153" s="661"/>
      <c r="I153" s="661"/>
      <c r="J153" s="661"/>
      <c r="K153" s="661"/>
    </row>
    <row r="154" spans="1:11" s="194" customFormat="1" ht="15" customHeight="1" x14ac:dyDescent="0.3">
      <c r="A154" s="657" t="s">
        <v>923</v>
      </c>
      <c r="B154" s="661"/>
      <c r="C154" s="661"/>
      <c r="D154" s="661"/>
      <c r="E154" s="661"/>
      <c r="F154" s="661"/>
      <c r="G154" s="661"/>
      <c r="H154" s="661"/>
      <c r="I154" s="661"/>
      <c r="J154" s="661"/>
      <c r="K154" s="661"/>
    </row>
    <row r="155" spans="1:11" s="194" customFormat="1" ht="15" customHeight="1" x14ac:dyDescent="0.25"/>
    <row r="156" spans="1:11" s="194" customFormat="1" ht="15" customHeight="1" x14ac:dyDescent="0.25"/>
    <row r="157" spans="1:11" s="194" customFormat="1" ht="15" customHeight="1" x14ac:dyDescent="0.25"/>
    <row r="158" spans="1:11" s="194" customFormat="1" ht="15" customHeight="1" x14ac:dyDescent="0.25"/>
    <row r="159" spans="1:11" s="194" customFormat="1" ht="15" customHeight="1" x14ac:dyDescent="0.25"/>
    <row r="160" spans="1:11" s="194" customFormat="1" ht="15" customHeight="1" x14ac:dyDescent="0.25"/>
    <row r="161" s="194" customFormat="1" ht="15" customHeight="1" x14ac:dyDescent="0.25"/>
    <row r="162" s="194" customFormat="1" ht="15" customHeight="1" x14ac:dyDescent="0.25"/>
    <row r="163" s="194" customFormat="1" ht="15" customHeight="1" x14ac:dyDescent="0.25"/>
    <row r="164" s="194" customFormat="1" ht="15" customHeight="1" x14ac:dyDescent="0.25"/>
    <row r="165" s="194" customFormat="1" ht="15" customHeight="1" x14ac:dyDescent="0.25"/>
    <row r="166" s="194" customFormat="1" ht="15" customHeight="1" x14ac:dyDescent="0.25"/>
    <row r="167" s="194" customFormat="1" ht="15" customHeight="1" x14ac:dyDescent="0.25"/>
    <row r="168" s="194" customFormat="1" ht="15" customHeight="1" x14ac:dyDescent="0.25"/>
    <row r="169" s="194" customFormat="1" ht="15" customHeight="1" x14ac:dyDescent="0.25"/>
    <row r="170" s="194" customFormat="1" ht="15" customHeight="1" x14ac:dyDescent="0.25"/>
    <row r="171" s="194" customFormat="1" ht="15" customHeight="1" x14ac:dyDescent="0.25"/>
    <row r="172" s="194" customFormat="1" ht="15" customHeight="1" x14ac:dyDescent="0.25"/>
    <row r="173" s="194" customFormat="1" ht="15" customHeight="1" x14ac:dyDescent="0.25"/>
    <row r="174" s="194" customFormat="1" ht="15" customHeight="1" x14ac:dyDescent="0.25"/>
    <row r="175" s="194" customFormat="1" ht="15" customHeight="1" x14ac:dyDescent="0.25"/>
    <row r="176" s="194" customFormat="1" ht="15" customHeight="1" x14ac:dyDescent="0.25"/>
    <row r="177" s="194" customFormat="1" ht="15" customHeight="1" x14ac:dyDescent="0.25"/>
    <row r="178" s="194" customFormat="1" ht="15" customHeight="1" x14ac:dyDescent="0.25"/>
    <row r="179" s="194" customFormat="1" ht="15" customHeight="1" x14ac:dyDescent="0.25"/>
    <row r="180" s="194" customFormat="1" ht="15" customHeight="1" x14ac:dyDescent="0.25"/>
    <row r="181" s="194" customFormat="1" ht="15" customHeight="1" x14ac:dyDescent="0.25"/>
    <row r="182" s="194" customFormat="1" ht="15" customHeight="1" x14ac:dyDescent="0.25"/>
    <row r="183" s="194" customFormat="1" ht="15" customHeight="1" x14ac:dyDescent="0.25"/>
    <row r="184" s="194" customFormat="1" ht="15" customHeight="1" x14ac:dyDescent="0.25"/>
    <row r="185" s="194" customFormat="1" ht="15" customHeight="1" x14ac:dyDescent="0.25"/>
    <row r="186" s="194" customFormat="1" ht="15" customHeight="1" x14ac:dyDescent="0.25"/>
    <row r="187" s="194" customFormat="1" ht="15" customHeight="1" x14ac:dyDescent="0.25"/>
    <row r="188" s="194" customFormat="1" ht="15" customHeight="1" x14ac:dyDescent="0.25"/>
    <row r="189" s="194" customFormat="1" ht="15" customHeight="1" x14ac:dyDescent="0.25"/>
    <row r="190" s="194" customFormat="1" ht="15" customHeight="1" x14ac:dyDescent="0.25"/>
    <row r="191" s="194" customFormat="1" ht="15" customHeight="1" x14ac:dyDescent="0.25"/>
    <row r="192" s="194" customFormat="1" ht="15" customHeight="1" x14ac:dyDescent="0.25"/>
    <row r="193" s="194" customFormat="1" ht="15" customHeight="1" x14ac:dyDescent="0.25"/>
    <row r="194" s="194" customFormat="1" ht="15" customHeight="1" x14ac:dyDescent="0.25"/>
    <row r="195" s="194" customFormat="1" ht="15" customHeight="1" x14ac:dyDescent="0.25"/>
    <row r="196" s="194" customFormat="1" ht="15" customHeight="1" x14ac:dyDescent="0.25"/>
    <row r="197" s="194" customFormat="1" ht="15" customHeight="1" x14ac:dyDescent="0.25"/>
    <row r="198" s="194" customFormat="1" ht="15" customHeight="1" x14ac:dyDescent="0.25"/>
    <row r="199" s="194" customFormat="1" ht="15" customHeight="1" x14ac:dyDescent="0.25"/>
    <row r="200" s="194" customFormat="1" ht="15" customHeight="1" x14ac:dyDescent="0.25"/>
    <row r="201" s="194" customFormat="1" ht="15" customHeight="1" x14ac:dyDescent="0.25"/>
    <row r="202" s="194" customFormat="1" ht="15" customHeight="1" x14ac:dyDescent="0.25"/>
    <row r="203" s="194" customFormat="1" ht="15" customHeight="1" x14ac:dyDescent="0.25"/>
    <row r="204" s="194" customFormat="1" ht="15" customHeight="1" x14ac:dyDescent="0.25"/>
    <row r="205" s="194" customFormat="1" ht="15" customHeight="1" x14ac:dyDescent="0.25"/>
    <row r="206" s="194" customFormat="1" ht="15" customHeight="1" x14ac:dyDescent="0.25"/>
    <row r="207" s="194" customFormat="1" ht="15" customHeight="1" x14ac:dyDescent="0.25"/>
    <row r="208" s="194" customFormat="1" ht="15" customHeight="1" x14ac:dyDescent="0.25"/>
    <row r="209" s="194" customFormat="1" ht="15" customHeight="1" x14ac:dyDescent="0.25"/>
    <row r="210" s="194" customFormat="1" ht="15" customHeight="1" x14ac:dyDescent="0.25"/>
    <row r="211" s="194" customFormat="1" ht="15" customHeight="1" x14ac:dyDescent="0.25"/>
    <row r="212" s="194" customFormat="1" ht="15" customHeight="1" x14ac:dyDescent="0.25"/>
    <row r="213" s="194" customFormat="1" ht="15" customHeight="1" x14ac:dyDescent="0.25"/>
    <row r="214" s="194" customFormat="1" ht="15" customHeight="1" x14ac:dyDescent="0.25"/>
    <row r="215" s="194" customFormat="1" ht="15" customHeight="1" x14ac:dyDescent="0.25"/>
    <row r="216" s="194" customFormat="1" ht="15" customHeight="1" x14ac:dyDescent="0.25"/>
    <row r="217" s="194" customFormat="1" ht="15" customHeight="1" x14ac:dyDescent="0.25"/>
    <row r="218" s="194" customFormat="1" ht="15" customHeight="1" x14ac:dyDescent="0.25"/>
    <row r="219" s="194" customFormat="1" ht="15" customHeight="1" x14ac:dyDescent="0.25"/>
    <row r="220" s="194" customFormat="1" ht="15" customHeight="1" x14ac:dyDescent="0.25"/>
    <row r="221" s="194" customFormat="1" ht="15" customHeight="1" x14ac:dyDescent="0.25"/>
    <row r="222" s="194" customFormat="1" ht="15" customHeight="1" x14ac:dyDescent="0.25"/>
    <row r="223" s="194" customFormat="1" ht="15" customHeight="1" x14ac:dyDescent="0.25"/>
    <row r="224" s="194" customFormat="1" ht="15" customHeight="1" x14ac:dyDescent="0.25"/>
    <row r="225" s="194" customFormat="1" ht="15" customHeight="1" x14ac:dyDescent="0.25"/>
    <row r="226" s="194" customFormat="1" ht="15" customHeight="1" x14ac:dyDescent="0.25"/>
    <row r="227" s="194" customFormat="1" ht="15" customHeight="1" x14ac:dyDescent="0.25"/>
    <row r="228" s="194" customFormat="1" ht="15" customHeight="1" x14ac:dyDescent="0.25"/>
    <row r="229" s="194" customFormat="1" ht="15" customHeight="1" x14ac:dyDescent="0.25"/>
    <row r="230" s="194" customFormat="1" ht="15" customHeight="1" x14ac:dyDescent="0.25"/>
    <row r="231" s="194" customFormat="1" ht="15" customHeight="1" x14ac:dyDescent="0.25"/>
    <row r="232" s="194" customFormat="1" ht="15" customHeight="1" x14ac:dyDescent="0.25"/>
    <row r="233" s="194" customFormat="1" ht="15" customHeight="1" x14ac:dyDescent="0.25"/>
    <row r="234" s="194" customFormat="1" ht="15" customHeight="1" x14ac:dyDescent="0.25"/>
    <row r="235" s="194" customFormat="1" ht="15" customHeight="1" x14ac:dyDescent="0.25"/>
    <row r="236" s="194" customFormat="1" ht="15" customHeight="1" x14ac:dyDescent="0.25"/>
    <row r="237" s="194" customFormat="1" ht="15" customHeight="1" x14ac:dyDescent="0.25"/>
    <row r="238" s="194" customFormat="1" ht="15" customHeight="1" x14ac:dyDescent="0.25"/>
    <row r="239" s="194" customFormat="1" ht="15" customHeight="1" x14ac:dyDescent="0.25"/>
    <row r="240" s="194" customFormat="1" ht="15" customHeight="1" x14ac:dyDescent="0.25"/>
    <row r="241" s="194" customFormat="1" ht="15" customHeight="1" x14ac:dyDescent="0.25"/>
    <row r="242" s="194" customFormat="1" ht="15" customHeight="1" x14ac:dyDescent="0.25"/>
    <row r="243" s="194" customFormat="1" ht="15" customHeight="1" x14ac:dyDescent="0.25"/>
    <row r="244" s="194" customFormat="1" ht="15" customHeight="1" x14ac:dyDescent="0.25"/>
    <row r="245" s="194" customFormat="1" ht="15" customHeight="1" x14ac:dyDescent="0.25"/>
    <row r="246" s="194" customFormat="1" ht="15" customHeight="1" x14ac:dyDescent="0.25"/>
    <row r="247" s="194" customFormat="1" ht="15" customHeight="1" x14ac:dyDescent="0.25"/>
    <row r="248" s="194" customFormat="1" ht="15" customHeight="1" x14ac:dyDescent="0.25"/>
    <row r="249" s="194" customFormat="1" ht="15" customHeight="1" x14ac:dyDescent="0.25"/>
    <row r="250" s="194" customFormat="1" ht="15" customHeight="1" x14ac:dyDescent="0.25"/>
    <row r="251" s="194" customFormat="1" ht="15" customHeight="1" x14ac:dyDescent="0.25"/>
    <row r="252" s="194" customFormat="1" ht="15" customHeight="1" x14ac:dyDescent="0.25"/>
    <row r="253" s="194" customFormat="1" ht="15" customHeight="1" x14ac:dyDescent="0.25"/>
    <row r="254" s="194" customFormat="1" ht="15" customHeight="1" x14ac:dyDescent="0.25"/>
    <row r="255" s="194" customFormat="1" ht="15" customHeight="1" x14ac:dyDescent="0.25"/>
    <row r="256" s="194" customFormat="1" ht="15" customHeight="1" x14ac:dyDescent="0.25"/>
    <row r="257" s="194" customFormat="1" ht="15" customHeight="1" x14ac:dyDescent="0.25"/>
    <row r="258" s="194" customFormat="1" ht="15" customHeight="1" x14ac:dyDescent="0.25"/>
    <row r="259" s="194" customFormat="1" ht="15" customHeight="1" x14ac:dyDescent="0.25"/>
    <row r="260" s="194" customFormat="1" ht="15" customHeight="1" x14ac:dyDescent="0.25"/>
    <row r="261" s="194" customFormat="1" ht="15" customHeight="1" x14ac:dyDescent="0.25"/>
    <row r="262" s="194" customFormat="1" ht="15" customHeight="1" x14ac:dyDescent="0.25"/>
    <row r="263" s="194" customFormat="1" ht="15" customHeight="1" x14ac:dyDescent="0.25"/>
    <row r="264" s="194" customFormat="1" ht="15" customHeight="1" x14ac:dyDescent="0.25"/>
    <row r="265" s="194" customFormat="1" ht="15" customHeight="1" x14ac:dyDescent="0.25"/>
    <row r="266" s="194" customFormat="1" ht="15" customHeight="1" x14ac:dyDescent="0.25"/>
    <row r="267" s="194" customFormat="1" ht="15" customHeight="1" x14ac:dyDescent="0.25"/>
    <row r="268" s="194" customFormat="1" ht="15" customHeight="1" x14ac:dyDescent="0.25"/>
    <row r="269" s="194" customFormat="1" ht="15" customHeight="1" x14ac:dyDescent="0.25"/>
    <row r="270" s="194" customFormat="1" ht="15" customHeight="1" x14ac:dyDescent="0.25"/>
    <row r="271" s="194" customFormat="1" ht="15" customHeight="1" x14ac:dyDescent="0.25"/>
    <row r="272" s="194" customFormat="1" ht="15" customHeight="1" x14ac:dyDescent="0.25"/>
    <row r="273" s="194" customFormat="1" ht="15" customHeight="1" x14ac:dyDescent="0.25"/>
    <row r="274" s="194" customFormat="1" ht="15" customHeight="1" x14ac:dyDescent="0.25"/>
    <row r="275" s="194" customFormat="1" ht="15" customHeight="1" x14ac:dyDescent="0.25"/>
    <row r="276" s="194" customFormat="1" ht="15" customHeight="1" x14ac:dyDescent="0.25"/>
    <row r="277" s="194" customFormat="1" ht="15" customHeight="1" x14ac:dyDescent="0.25"/>
    <row r="278" s="194" customFormat="1" ht="15" customHeight="1" x14ac:dyDescent="0.25"/>
    <row r="279" s="194" customFormat="1" ht="15" customHeight="1" x14ac:dyDescent="0.25"/>
    <row r="280" s="194" customFormat="1" ht="15" customHeight="1" x14ac:dyDescent="0.25"/>
    <row r="281" s="194" customFormat="1" ht="15" customHeight="1" x14ac:dyDescent="0.25"/>
    <row r="282" s="194" customFormat="1" ht="15" customHeight="1" x14ac:dyDescent="0.25"/>
    <row r="283" s="194" customFormat="1" ht="15" customHeight="1" x14ac:dyDescent="0.25"/>
    <row r="284" s="194" customFormat="1" ht="15" customHeight="1" x14ac:dyDescent="0.25"/>
    <row r="285" s="194" customFormat="1" ht="15" customHeight="1" x14ac:dyDescent="0.25"/>
    <row r="286" s="194" customFormat="1" ht="15" customHeight="1" x14ac:dyDescent="0.25"/>
    <row r="287" s="194" customFormat="1" ht="15" customHeight="1" x14ac:dyDescent="0.25"/>
    <row r="288" s="194" customFormat="1" ht="15" customHeight="1" x14ac:dyDescent="0.25"/>
    <row r="289" s="194" customFormat="1" ht="15" customHeight="1" x14ac:dyDescent="0.25"/>
    <row r="290" s="194" customFormat="1" ht="15" customHeight="1" x14ac:dyDescent="0.25"/>
    <row r="291" s="194" customFormat="1" ht="15" customHeight="1" x14ac:dyDescent="0.25"/>
    <row r="292" s="194" customFormat="1" ht="15" customHeight="1" x14ac:dyDescent="0.25"/>
    <row r="293" s="194" customFormat="1" ht="15" customHeight="1" x14ac:dyDescent="0.25"/>
    <row r="294" s="194" customFormat="1" ht="15" customHeight="1" x14ac:dyDescent="0.25"/>
    <row r="295" s="194" customFormat="1" ht="15" customHeight="1" x14ac:dyDescent="0.25"/>
    <row r="296" s="194" customFormat="1" ht="15" customHeight="1" x14ac:dyDescent="0.25"/>
    <row r="297" s="194" customFormat="1" ht="15" customHeight="1" x14ac:dyDescent="0.25"/>
    <row r="298" s="194" customFormat="1" ht="15" customHeight="1" x14ac:dyDescent="0.25"/>
    <row r="299" s="194" customFormat="1" ht="15" customHeight="1" x14ac:dyDescent="0.25"/>
    <row r="300" s="194" customFormat="1" ht="15" customHeight="1" x14ac:dyDescent="0.25"/>
    <row r="301" s="194" customFormat="1" ht="15" customHeight="1" x14ac:dyDescent="0.25"/>
    <row r="302" s="194" customFormat="1" ht="15" customHeight="1" x14ac:dyDescent="0.25"/>
    <row r="303" s="194" customFormat="1" ht="15" customHeight="1" x14ac:dyDescent="0.25"/>
    <row r="304" s="194" customFormat="1" ht="15" customHeight="1" x14ac:dyDescent="0.25"/>
    <row r="305" s="194" customFormat="1" ht="15" customHeight="1" x14ac:dyDescent="0.25"/>
    <row r="306" s="194" customFormat="1" ht="15" customHeight="1" x14ac:dyDescent="0.25"/>
    <row r="307" s="194" customFormat="1" ht="15" customHeight="1" x14ac:dyDescent="0.25"/>
    <row r="308" s="194" customFormat="1" ht="15" customHeight="1" x14ac:dyDescent="0.25"/>
    <row r="309" s="194" customFormat="1" ht="15" customHeight="1" x14ac:dyDescent="0.25"/>
    <row r="310" s="194" customFormat="1" ht="15" customHeight="1" x14ac:dyDescent="0.25"/>
    <row r="311" s="194" customFormat="1" ht="15" customHeight="1" x14ac:dyDescent="0.25"/>
    <row r="312" s="194" customFormat="1" ht="15" customHeight="1" x14ac:dyDescent="0.25"/>
    <row r="313" s="194" customFormat="1" ht="15" customHeight="1" x14ac:dyDescent="0.25"/>
    <row r="314" s="194" customFormat="1" ht="15" customHeight="1" x14ac:dyDescent="0.25"/>
    <row r="315" s="194" customFormat="1" ht="15" customHeight="1" x14ac:dyDescent="0.25"/>
    <row r="316" s="194" customFormat="1" ht="15" customHeight="1" x14ac:dyDescent="0.25"/>
    <row r="317" s="194" customFormat="1" ht="15" customHeight="1" x14ac:dyDescent="0.25"/>
    <row r="318" s="194" customFormat="1" ht="15" customHeight="1" x14ac:dyDescent="0.25"/>
    <row r="319" s="194" customFormat="1" ht="15" customHeight="1" x14ac:dyDescent="0.25"/>
    <row r="320" s="194" customFormat="1" ht="15" customHeight="1" x14ac:dyDescent="0.25"/>
    <row r="321" s="194" customFormat="1" ht="15" customHeight="1" x14ac:dyDescent="0.25"/>
    <row r="322" s="194" customFormat="1" ht="15" customHeight="1" x14ac:dyDescent="0.25"/>
    <row r="323" s="194" customFormat="1" ht="15" customHeight="1" x14ac:dyDescent="0.25"/>
    <row r="324" s="194" customFormat="1" ht="15" customHeight="1" x14ac:dyDescent="0.25"/>
    <row r="325" s="194" customFormat="1" ht="15" customHeight="1" x14ac:dyDescent="0.25"/>
    <row r="326" s="194" customFormat="1" ht="15" customHeight="1" x14ac:dyDescent="0.25"/>
    <row r="327" s="194" customFormat="1" ht="15" customHeight="1" x14ac:dyDescent="0.25"/>
    <row r="328" s="194" customFormat="1" ht="15" customHeight="1" x14ac:dyDescent="0.25"/>
    <row r="329" s="194" customFormat="1" ht="15" customHeight="1" x14ac:dyDescent="0.25"/>
    <row r="330" s="194" customFormat="1" ht="15" customHeight="1" x14ac:dyDescent="0.25"/>
    <row r="331" s="194" customFormat="1" ht="15" customHeight="1" x14ac:dyDescent="0.25"/>
    <row r="332" s="194" customFormat="1" ht="15" customHeight="1" x14ac:dyDescent="0.25"/>
    <row r="333" s="194" customFormat="1" ht="15" customHeight="1" x14ac:dyDescent="0.25"/>
    <row r="334" s="194" customFormat="1" ht="15" customHeight="1" x14ac:dyDescent="0.25"/>
    <row r="335" s="194" customFormat="1" ht="15" customHeight="1" x14ac:dyDescent="0.25"/>
    <row r="336" s="194" customFormat="1" ht="15" customHeight="1" x14ac:dyDescent="0.25"/>
    <row r="337" s="194" customFormat="1" ht="15" customHeight="1" x14ac:dyDescent="0.25"/>
    <row r="338" s="194" customFormat="1" ht="15" customHeight="1" x14ac:dyDescent="0.25"/>
    <row r="339" s="194" customFormat="1" ht="15" customHeight="1" x14ac:dyDescent="0.25"/>
    <row r="340" s="194" customFormat="1" ht="15" customHeight="1" x14ac:dyDescent="0.25"/>
    <row r="341" s="194" customFormat="1" ht="15" customHeight="1" x14ac:dyDescent="0.25"/>
    <row r="342" s="194" customFormat="1" ht="15" customHeight="1" x14ac:dyDescent="0.25"/>
    <row r="343" s="194" customFormat="1" ht="15" customHeight="1" x14ac:dyDescent="0.25"/>
    <row r="344" s="194" customFormat="1" ht="15" customHeight="1" x14ac:dyDescent="0.25"/>
    <row r="345" s="194" customFormat="1" ht="15" customHeight="1" x14ac:dyDescent="0.25"/>
    <row r="346" s="194" customFormat="1" ht="15" customHeight="1" x14ac:dyDescent="0.25"/>
    <row r="347" s="194" customFormat="1" ht="15" customHeight="1" x14ac:dyDescent="0.25"/>
    <row r="348" s="194" customFormat="1" ht="15" customHeight="1" x14ac:dyDescent="0.25"/>
    <row r="349" s="194" customFormat="1" ht="15" customHeight="1" x14ac:dyDescent="0.25"/>
    <row r="350" s="194" customFormat="1" ht="15" customHeight="1" x14ac:dyDescent="0.25"/>
    <row r="351" s="194" customFormat="1" ht="15" customHeight="1" x14ac:dyDescent="0.25"/>
    <row r="352" s="194" customFormat="1" ht="15" customHeight="1" x14ac:dyDescent="0.25"/>
    <row r="353" s="194" customFormat="1" ht="15" customHeight="1" x14ac:dyDescent="0.25"/>
    <row r="354" s="194" customFormat="1" ht="15" customHeight="1" x14ac:dyDescent="0.25"/>
    <row r="355" s="194" customFormat="1" ht="15" customHeight="1" x14ac:dyDescent="0.25"/>
    <row r="356" s="194" customFormat="1" ht="15" customHeight="1" x14ac:dyDescent="0.25"/>
    <row r="357" s="194" customFormat="1" ht="15" customHeight="1" x14ac:dyDescent="0.25"/>
    <row r="358" s="194" customFormat="1" ht="15" customHeight="1" x14ac:dyDescent="0.25"/>
    <row r="359" s="194" customFormat="1" ht="15" customHeight="1" x14ac:dyDescent="0.25"/>
    <row r="360" s="194" customFormat="1" ht="15" customHeight="1" x14ac:dyDescent="0.25"/>
    <row r="361" s="194" customFormat="1" ht="15" customHeight="1" x14ac:dyDescent="0.25"/>
    <row r="362" s="194" customFormat="1" ht="15" customHeight="1" x14ac:dyDescent="0.25"/>
    <row r="363" s="194" customFormat="1" ht="15" customHeight="1" x14ac:dyDescent="0.25"/>
    <row r="364" s="194" customFormat="1" ht="15" customHeight="1" x14ac:dyDescent="0.25"/>
    <row r="365" s="194" customFormat="1" ht="15" customHeight="1" x14ac:dyDescent="0.25"/>
    <row r="366" s="194" customFormat="1" ht="15" customHeight="1" x14ac:dyDescent="0.25"/>
    <row r="367" s="194" customFormat="1" ht="15" customHeight="1" x14ac:dyDescent="0.25"/>
    <row r="368" s="194" customFormat="1" ht="15" customHeight="1" x14ac:dyDescent="0.25"/>
    <row r="369" s="194" customFormat="1" ht="15" customHeight="1" x14ac:dyDescent="0.25"/>
    <row r="370" s="194" customFormat="1" ht="15" customHeight="1" x14ac:dyDescent="0.25"/>
    <row r="371" s="194" customFormat="1" ht="15" customHeight="1" x14ac:dyDescent="0.25"/>
    <row r="372" s="194" customFormat="1" ht="15" customHeight="1" x14ac:dyDescent="0.25"/>
    <row r="373" s="194" customFormat="1" ht="15" customHeight="1" x14ac:dyDescent="0.25"/>
    <row r="374" s="194" customFormat="1" ht="15" customHeight="1" x14ac:dyDescent="0.25"/>
    <row r="375" s="194" customFormat="1" ht="15" customHeight="1" x14ac:dyDescent="0.25"/>
    <row r="376" s="194" customFormat="1" ht="15" customHeight="1" x14ac:dyDescent="0.25"/>
    <row r="377" s="194" customFormat="1" ht="15" customHeight="1" x14ac:dyDescent="0.25"/>
    <row r="378" s="194" customFormat="1" ht="15" customHeight="1" x14ac:dyDescent="0.25"/>
    <row r="379" s="194" customFormat="1" ht="15" customHeight="1" x14ac:dyDescent="0.25"/>
    <row r="380" s="194" customFormat="1" ht="15" customHeight="1" x14ac:dyDescent="0.25"/>
    <row r="381" s="194" customFormat="1" ht="15" customHeight="1" x14ac:dyDescent="0.25"/>
    <row r="382" s="194" customFormat="1" ht="15" customHeight="1" x14ac:dyDescent="0.25"/>
    <row r="383" s="194" customFormat="1" ht="15" customHeight="1" x14ac:dyDescent="0.25"/>
    <row r="384" s="194" customFormat="1" ht="15" customHeight="1" x14ac:dyDescent="0.25"/>
    <row r="385" s="194" customFormat="1" ht="15" customHeight="1" x14ac:dyDescent="0.25"/>
    <row r="386" s="194" customFormat="1" ht="15" customHeight="1" x14ac:dyDescent="0.25"/>
    <row r="387" s="194" customFormat="1" ht="15" customHeight="1" x14ac:dyDescent="0.25"/>
    <row r="388" s="194" customFormat="1" ht="15" customHeight="1" x14ac:dyDescent="0.25"/>
    <row r="389" s="194" customFormat="1" ht="15" customHeight="1" x14ac:dyDescent="0.25"/>
    <row r="390" s="194" customFormat="1" ht="15" customHeight="1" x14ac:dyDescent="0.25"/>
    <row r="391" s="194" customFormat="1" ht="15" customHeight="1" x14ac:dyDescent="0.25"/>
    <row r="392" s="194" customFormat="1" ht="15" customHeight="1" x14ac:dyDescent="0.25"/>
    <row r="393" s="194" customFormat="1" ht="15" customHeight="1" x14ac:dyDescent="0.25"/>
    <row r="394" s="194" customFormat="1" ht="15" customHeight="1" x14ac:dyDescent="0.25"/>
    <row r="395" s="194" customFormat="1" ht="15" customHeight="1" x14ac:dyDescent="0.25"/>
    <row r="396" s="194" customFormat="1" ht="15" customHeight="1" x14ac:dyDescent="0.25"/>
    <row r="397" s="194" customFormat="1" ht="15" customHeight="1" x14ac:dyDescent="0.25"/>
    <row r="398" s="194" customFormat="1" ht="15" customHeight="1" x14ac:dyDescent="0.25"/>
    <row r="399" s="194" customFormat="1" ht="15" customHeight="1" x14ac:dyDescent="0.25"/>
    <row r="400" s="194" customFormat="1" ht="15" customHeight="1" x14ac:dyDescent="0.25"/>
    <row r="401" s="194" customFormat="1" ht="15" customHeight="1" x14ac:dyDescent="0.25"/>
    <row r="402" s="194" customFormat="1" ht="15" customHeight="1" x14ac:dyDescent="0.25"/>
    <row r="403" s="194" customFormat="1" ht="15" customHeight="1" x14ac:dyDescent="0.25"/>
    <row r="404" s="194" customFormat="1" ht="15" customHeight="1" x14ac:dyDescent="0.25"/>
    <row r="405" s="194" customFormat="1" ht="15" customHeight="1" x14ac:dyDescent="0.25"/>
    <row r="406" s="194" customFormat="1" ht="15" customHeight="1" x14ac:dyDescent="0.25"/>
    <row r="407" s="194" customFormat="1" ht="15" customHeight="1" x14ac:dyDescent="0.25"/>
    <row r="408" s="194" customFormat="1" ht="15" customHeight="1" x14ac:dyDescent="0.25"/>
    <row r="409" s="194" customFormat="1" ht="15" customHeight="1" x14ac:dyDescent="0.25"/>
    <row r="410" s="194" customFormat="1" ht="15" customHeight="1" x14ac:dyDescent="0.25"/>
    <row r="411" s="194" customFormat="1" ht="15" customHeight="1" x14ac:dyDescent="0.25"/>
    <row r="412" s="194" customFormat="1" ht="15" customHeight="1" x14ac:dyDescent="0.25"/>
    <row r="413" s="194" customFormat="1" ht="15" customHeight="1" x14ac:dyDescent="0.25"/>
    <row r="414" s="194" customFormat="1" ht="15" customHeight="1" x14ac:dyDescent="0.25"/>
    <row r="415" s="194" customFormat="1" ht="15" customHeight="1" x14ac:dyDescent="0.25"/>
    <row r="416" s="194" customFormat="1" ht="15" customHeight="1" x14ac:dyDescent="0.25"/>
    <row r="417" s="194" customFormat="1" ht="15" customHeight="1" x14ac:dyDescent="0.25"/>
    <row r="418" s="194" customFormat="1" ht="15" customHeight="1" x14ac:dyDescent="0.25"/>
    <row r="419" s="194" customFormat="1" ht="15" customHeight="1" x14ac:dyDescent="0.25"/>
    <row r="420" s="194" customFormat="1" ht="15" customHeight="1" x14ac:dyDescent="0.25"/>
    <row r="421" s="194" customFormat="1" ht="15" customHeight="1" x14ac:dyDescent="0.25"/>
    <row r="422" s="194" customFormat="1" ht="15" customHeight="1" x14ac:dyDescent="0.25"/>
    <row r="423" s="194" customFormat="1" ht="15" customHeight="1" x14ac:dyDescent="0.25"/>
    <row r="424" s="194" customFormat="1" ht="15" customHeight="1" x14ac:dyDescent="0.25"/>
    <row r="425" s="194" customFormat="1" ht="15" customHeight="1" x14ac:dyDescent="0.25"/>
    <row r="426" s="194" customFormat="1" ht="15" customHeight="1" x14ac:dyDescent="0.25"/>
    <row r="427" s="194" customFormat="1" ht="15" customHeight="1" x14ac:dyDescent="0.25"/>
    <row r="428" s="194" customFormat="1" ht="15" customHeight="1" x14ac:dyDescent="0.25"/>
    <row r="429" s="194" customFormat="1" ht="15" customHeight="1" x14ac:dyDescent="0.25"/>
    <row r="430" s="194" customFormat="1" ht="15" customHeight="1" x14ac:dyDescent="0.25"/>
    <row r="431" s="194" customFormat="1" ht="15" customHeight="1" x14ac:dyDescent="0.25"/>
    <row r="432" s="194" customFormat="1" ht="15" customHeight="1" x14ac:dyDescent="0.25"/>
    <row r="433" s="194" customFormat="1" ht="15" customHeight="1" x14ac:dyDescent="0.25"/>
    <row r="434" s="194" customFormat="1" ht="15" customHeight="1" x14ac:dyDescent="0.25"/>
    <row r="435" s="194" customFormat="1" ht="15" customHeight="1" x14ac:dyDescent="0.25"/>
    <row r="436" s="194" customFormat="1" ht="15" customHeight="1" x14ac:dyDescent="0.25"/>
    <row r="437" s="194" customFormat="1" ht="15" customHeight="1" x14ac:dyDescent="0.25"/>
    <row r="438" s="194" customFormat="1" ht="15" customHeight="1" x14ac:dyDescent="0.25"/>
    <row r="439" s="194" customFormat="1" ht="15" customHeight="1" x14ac:dyDescent="0.25"/>
    <row r="440" s="194" customFormat="1" ht="15" customHeight="1" x14ac:dyDescent="0.25"/>
    <row r="441" s="194" customFormat="1" ht="15" customHeight="1" x14ac:dyDescent="0.25"/>
    <row r="442" s="194" customFormat="1" ht="15" customHeight="1" x14ac:dyDescent="0.25"/>
    <row r="443" s="194" customFormat="1" ht="15" customHeight="1" x14ac:dyDescent="0.25"/>
    <row r="444" s="194" customFormat="1" ht="15" customHeight="1" x14ac:dyDescent="0.25"/>
    <row r="445" s="194" customFormat="1" ht="15" customHeight="1" x14ac:dyDescent="0.25"/>
    <row r="446" s="194" customFormat="1" ht="15" customHeight="1" x14ac:dyDescent="0.25"/>
    <row r="447" s="194" customFormat="1" ht="15" customHeight="1" x14ac:dyDescent="0.25"/>
    <row r="448" s="194" customFormat="1" ht="15" customHeight="1" x14ac:dyDescent="0.25"/>
    <row r="449" s="194" customFormat="1" ht="15" customHeight="1" x14ac:dyDescent="0.25"/>
    <row r="450" s="194" customFormat="1" ht="15" customHeight="1" x14ac:dyDescent="0.25"/>
    <row r="451" s="194" customFormat="1" ht="15" customHeight="1" x14ac:dyDescent="0.25"/>
    <row r="452" s="194" customFormat="1" ht="15" customHeight="1" x14ac:dyDescent="0.25"/>
    <row r="453" s="194" customFormat="1" ht="15" customHeight="1" x14ac:dyDescent="0.25"/>
    <row r="454" s="194" customFormat="1" ht="15" customHeight="1" x14ac:dyDescent="0.25"/>
    <row r="455" s="194" customFormat="1" ht="15" customHeight="1" x14ac:dyDescent="0.25"/>
    <row r="456" s="194" customFormat="1" ht="15" customHeight="1" x14ac:dyDescent="0.25"/>
    <row r="457" s="194" customFormat="1" ht="15" customHeight="1" x14ac:dyDescent="0.25"/>
    <row r="458" s="194" customFormat="1" ht="15" customHeight="1" x14ac:dyDescent="0.25"/>
    <row r="459" s="194" customFormat="1" ht="15" customHeight="1" x14ac:dyDescent="0.25"/>
    <row r="460" s="194" customFormat="1" ht="15" customHeight="1" x14ac:dyDescent="0.25"/>
    <row r="461" s="194" customFormat="1" ht="15" customHeight="1" x14ac:dyDescent="0.25"/>
    <row r="462" s="194" customFormat="1" ht="15" customHeight="1" x14ac:dyDescent="0.25"/>
    <row r="463" s="194" customFormat="1" ht="15" customHeight="1" x14ac:dyDescent="0.25"/>
    <row r="464" s="194" customFormat="1" ht="15" customHeight="1" x14ac:dyDescent="0.25"/>
    <row r="465" s="194" customFormat="1" ht="15" customHeight="1" x14ac:dyDescent="0.25"/>
    <row r="466" s="194" customFormat="1" ht="15" customHeight="1" x14ac:dyDescent="0.25"/>
    <row r="467" s="194" customFormat="1" ht="15" customHeight="1" x14ac:dyDescent="0.25"/>
    <row r="468" s="194" customFormat="1" ht="15" customHeight="1" x14ac:dyDescent="0.25"/>
    <row r="469" s="194" customFormat="1" ht="15" customHeight="1" x14ac:dyDescent="0.25"/>
    <row r="470" s="194" customFormat="1" ht="15" customHeight="1" x14ac:dyDescent="0.25"/>
    <row r="471" s="194" customFormat="1" ht="15" customHeight="1" x14ac:dyDescent="0.25"/>
    <row r="472" s="194" customFormat="1" ht="15" customHeight="1" x14ac:dyDescent="0.25"/>
    <row r="473" s="194" customFormat="1" ht="15" customHeight="1" x14ac:dyDescent="0.25"/>
    <row r="474" s="194" customFormat="1" ht="15" customHeight="1" x14ac:dyDescent="0.25"/>
    <row r="475" s="194" customFormat="1" ht="15" customHeight="1" x14ac:dyDescent="0.25"/>
    <row r="476" s="194" customFormat="1" ht="15" customHeight="1" x14ac:dyDescent="0.25"/>
    <row r="477" s="194" customFormat="1" ht="15" customHeight="1" x14ac:dyDescent="0.25"/>
    <row r="478" s="194" customFormat="1" ht="15" customHeight="1" x14ac:dyDescent="0.25"/>
    <row r="479" s="194" customFormat="1" ht="15" customHeight="1" x14ac:dyDescent="0.25"/>
    <row r="480" s="194" customFormat="1" ht="15" customHeight="1" x14ac:dyDescent="0.25"/>
    <row r="481" s="194" customFormat="1" ht="15" customHeight="1" x14ac:dyDescent="0.25"/>
    <row r="482" s="194" customFormat="1" ht="15" customHeight="1" x14ac:dyDescent="0.25"/>
    <row r="483" s="194" customFormat="1" ht="15" customHeight="1" x14ac:dyDescent="0.25"/>
    <row r="484" s="194" customFormat="1" ht="15" customHeight="1" x14ac:dyDescent="0.25"/>
    <row r="485" s="194" customFormat="1" ht="15" customHeight="1" x14ac:dyDescent="0.25"/>
    <row r="486" s="194" customFormat="1" ht="15" customHeight="1" x14ac:dyDescent="0.25"/>
    <row r="487" s="194" customFormat="1" ht="15" customHeight="1" x14ac:dyDescent="0.25"/>
    <row r="488" s="194" customFormat="1" ht="15" customHeight="1" x14ac:dyDescent="0.25"/>
    <row r="489" s="194" customFormat="1" ht="15" customHeight="1" x14ac:dyDescent="0.25"/>
    <row r="490" s="194" customFormat="1" ht="15" customHeight="1" x14ac:dyDescent="0.25"/>
    <row r="491" s="194" customFormat="1" ht="15" customHeight="1" x14ac:dyDescent="0.25"/>
    <row r="492" s="194" customFormat="1" ht="15" customHeight="1" x14ac:dyDescent="0.25"/>
    <row r="493" s="194" customFormat="1" ht="15" customHeight="1" x14ac:dyDescent="0.25"/>
    <row r="494" s="194" customFormat="1" ht="15" customHeight="1" x14ac:dyDescent="0.25"/>
    <row r="495" s="194" customFormat="1" ht="15" customHeight="1" x14ac:dyDescent="0.25"/>
    <row r="496" s="194" customFormat="1" ht="15" customHeight="1" x14ac:dyDescent="0.25"/>
    <row r="497" s="194" customFormat="1" ht="15" customHeight="1" x14ac:dyDescent="0.25"/>
    <row r="498" s="194" customFormat="1" ht="15" customHeight="1" x14ac:dyDescent="0.25"/>
    <row r="499" s="194" customFormat="1" ht="15" customHeight="1" x14ac:dyDescent="0.25"/>
    <row r="500" s="194" customFormat="1" ht="15" customHeight="1" x14ac:dyDescent="0.25"/>
    <row r="501" s="194" customFormat="1" ht="15" customHeight="1" x14ac:dyDescent="0.25"/>
    <row r="502" s="194" customFormat="1" ht="15" customHeight="1" x14ac:dyDescent="0.25"/>
    <row r="503" s="194" customFormat="1" ht="15" customHeight="1" x14ac:dyDescent="0.25"/>
    <row r="504" s="194" customFormat="1" ht="15" customHeight="1" x14ac:dyDescent="0.25"/>
    <row r="505" s="194" customFormat="1" ht="15" customHeight="1" x14ac:dyDescent="0.25"/>
    <row r="506" s="194" customFormat="1" ht="15" customHeight="1" x14ac:dyDescent="0.25"/>
    <row r="507" s="194" customFormat="1" ht="15" customHeight="1" x14ac:dyDescent="0.25"/>
    <row r="508" s="194" customFormat="1" ht="15" customHeight="1" x14ac:dyDescent="0.25"/>
    <row r="509" s="194" customFormat="1" ht="15" customHeight="1" x14ac:dyDescent="0.25"/>
    <row r="510" s="194" customFormat="1" ht="15" customHeight="1" x14ac:dyDescent="0.25"/>
    <row r="511" s="194" customFormat="1" ht="15" customHeight="1" x14ac:dyDescent="0.25"/>
    <row r="512" s="194" customFormat="1" ht="15" customHeight="1" x14ac:dyDescent="0.25"/>
    <row r="513" s="194" customFormat="1" ht="15" customHeight="1" x14ac:dyDescent="0.25"/>
    <row r="514" s="194" customFormat="1" ht="15" customHeight="1" x14ac:dyDescent="0.25"/>
    <row r="515" s="194" customFormat="1" ht="15" customHeight="1" x14ac:dyDescent="0.25"/>
    <row r="516" s="194" customFormat="1" ht="15" customHeight="1" x14ac:dyDescent="0.25"/>
    <row r="517" s="194" customFormat="1" ht="15" customHeight="1" x14ac:dyDescent="0.25"/>
    <row r="518" s="194" customFormat="1" ht="15" customHeight="1" x14ac:dyDescent="0.25"/>
    <row r="519" s="194" customFormat="1" ht="15" customHeight="1" x14ac:dyDescent="0.25"/>
    <row r="520" s="194" customFormat="1" ht="15" customHeight="1" x14ac:dyDescent="0.25"/>
    <row r="521" s="194" customFormat="1" ht="15" customHeight="1" x14ac:dyDescent="0.25"/>
    <row r="522" s="194" customFormat="1" ht="15" customHeight="1" x14ac:dyDescent="0.25"/>
    <row r="523" s="194" customFormat="1" ht="15" customHeight="1" x14ac:dyDescent="0.25"/>
    <row r="524" s="194" customFormat="1" ht="15" customHeight="1" x14ac:dyDescent="0.25"/>
    <row r="525" s="194" customFormat="1" ht="15" customHeight="1" x14ac:dyDescent="0.25"/>
    <row r="526" s="194" customFormat="1" ht="15" customHeight="1" x14ac:dyDescent="0.25"/>
    <row r="527" s="194" customFormat="1" ht="15" customHeight="1" x14ac:dyDescent="0.25"/>
    <row r="528" s="194" customFormat="1" ht="15" customHeight="1" x14ac:dyDescent="0.25"/>
    <row r="529" s="194" customFormat="1" ht="15" customHeight="1" x14ac:dyDescent="0.25"/>
    <row r="530" s="194" customFormat="1" ht="15" customHeight="1" x14ac:dyDescent="0.25"/>
    <row r="531" s="194" customFormat="1" ht="15" customHeight="1" x14ac:dyDescent="0.25"/>
    <row r="532" s="194" customFormat="1" ht="15" customHeight="1" x14ac:dyDescent="0.25"/>
    <row r="533" s="194" customFormat="1" ht="15" customHeight="1" x14ac:dyDescent="0.25"/>
    <row r="534" s="194" customFormat="1" ht="15" customHeight="1" x14ac:dyDescent="0.25"/>
    <row r="535" s="194" customFormat="1" ht="15" customHeight="1" x14ac:dyDescent="0.25"/>
    <row r="536" s="194" customFormat="1" ht="15" customHeight="1" x14ac:dyDescent="0.25"/>
    <row r="537" s="194" customFormat="1" ht="15" customHeight="1" x14ac:dyDescent="0.25"/>
    <row r="538" s="194" customFormat="1" ht="15" customHeight="1" x14ac:dyDescent="0.25"/>
    <row r="539" s="194" customFormat="1" ht="15" customHeight="1" x14ac:dyDescent="0.25"/>
    <row r="540" s="194" customFormat="1" ht="15" customHeight="1" x14ac:dyDescent="0.25"/>
    <row r="541" s="194" customFormat="1" ht="15" customHeight="1" x14ac:dyDescent="0.25"/>
    <row r="542" s="194" customFormat="1" ht="15" customHeight="1" x14ac:dyDescent="0.25"/>
    <row r="543" s="194" customFormat="1" ht="15" customHeight="1" x14ac:dyDescent="0.25"/>
    <row r="544" s="194" customFormat="1" ht="15" customHeight="1" x14ac:dyDescent="0.25"/>
    <row r="545" s="194" customFormat="1" ht="15" customHeight="1" x14ac:dyDescent="0.25"/>
    <row r="546" s="194" customFormat="1" ht="15" customHeight="1" x14ac:dyDescent="0.25"/>
    <row r="547" s="194" customFormat="1" ht="15" customHeight="1" x14ac:dyDescent="0.25"/>
    <row r="548" s="194" customFormat="1" ht="15" customHeight="1" x14ac:dyDescent="0.25"/>
    <row r="549" s="194" customFormat="1" ht="15" customHeight="1" x14ac:dyDescent="0.25"/>
    <row r="550" s="194" customFormat="1" ht="15" customHeight="1" x14ac:dyDescent="0.25"/>
    <row r="551" s="194" customFormat="1" ht="15" customHeight="1" x14ac:dyDescent="0.25"/>
    <row r="552" s="194" customFormat="1" ht="15" customHeight="1" x14ac:dyDescent="0.25"/>
    <row r="553" s="194" customFormat="1" ht="15" customHeight="1" x14ac:dyDescent="0.25"/>
    <row r="554" s="194" customFormat="1" ht="15" customHeight="1" x14ac:dyDescent="0.25"/>
    <row r="555" s="194" customFormat="1" ht="15" customHeight="1" x14ac:dyDescent="0.25"/>
    <row r="556" s="194" customFormat="1" ht="15" customHeight="1" x14ac:dyDescent="0.25"/>
    <row r="557" s="194" customFormat="1" ht="15" customHeight="1" x14ac:dyDescent="0.25"/>
    <row r="558" s="194" customFormat="1" ht="15" customHeight="1" x14ac:dyDescent="0.25"/>
    <row r="559" s="194" customFormat="1" ht="15" customHeight="1" x14ac:dyDescent="0.25"/>
    <row r="560" s="194" customFormat="1" ht="15" customHeight="1" x14ac:dyDescent="0.25"/>
    <row r="561" s="194" customFormat="1" ht="15" customHeight="1" x14ac:dyDescent="0.25"/>
    <row r="562" s="194" customFormat="1" ht="15" customHeight="1" x14ac:dyDescent="0.25"/>
    <row r="563" s="194" customFormat="1" ht="15" customHeight="1" x14ac:dyDescent="0.25"/>
    <row r="564" s="194" customFormat="1" ht="15" customHeight="1" x14ac:dyDescent="0.25"/>
    <row r="565" s="194" customFormat="1" ht="15" customHeight="1" x14ac:dyDescent="0.25"/>
    <row r="566" s="194" customFormat="1" ht="15" customHeight="1" x14ac:dyDescent="0.25"/>
    <row r="567" s="194" customFormat="1" ht="15" customHeight="1" x14ac:dyDescent="0.25"/>
    <row r="568" s="194" customFormat="1" ht="15" customHeight="1" x14ac:dyDescent="0.25"/>
    <row r="569" s="194" customFormat="1" ht="15" customHeight="1" x14ac:dyDescent="0.25"/>
    <row r="570" s="194" customFormat="1" ht="15" customHeight="1" x14ac:dyDescent="0.25"/>
    <row r="571" s="194" customFormat="1" ht="15" customHeight="1" x14ac:dyDescent="0.25"/>
    <row r="572" s="194" customFormat="1" ht="15" customHeight="1" x14ac:dyDescent="0.25"/>
    <row r="573" s="194" customFormat="1" ht="15" customHeight="1" x14ac:dyDescent="0.25"/>
    <row r="574" s="194" customFormat="1" ht="15" customHeight="1" x14ac:dyDescent="0.25"/>
    <row r="575" s="194" customFormat="1" ht="15" customHeight="1" x14ac:dyDescent="0.25"/>
    <row r="576" s="194" customFormat="1" ht="15" customHeight="1" x14ac:dyDescent="0.25"/>
    <row r="577" s="194" customFormat="1" ht="15" customHeight="1" x14ac:dyDescent="0.25"/>
    <row r="578" s="194" customFormat="1" ht="15" customHeight="1" x14ac:dyDescent="0.25"/>
    <row r="579" s="194" customFormat="1" ht="15" customHeight="1" x14ac:dyDescent="0.25"/>
    <row r="580" s="194" customFormat="1" ht="15" customHeight="1" x14ac:dyDescent="0.25"/>
    <row r="581" s="194" customFormat="1" ht="15" customHeight="1" x14ac:dyDescent="0.25"/>
    <row r="582" s="194" customFormat="1" ht="15" customHeight="1" x14ac:dyDescent="0.25"/>
    <row r="583" s="194" customFormat="1" ht="15" customHeight="1" x14ac:dyDescent="0.25"/>
    <row r="584" s="194" customFormat="1" ht="15" customHeight="1" x14ac:dyDescent="0.25"/>
    <row r="585" s="194" customFormat="1" ht="15" customHeight="1" x14ac:dyDescent="0.25"/>
    <row r="586" s="194" customFormat="1" ht="15" customHeight="1" x14ac:dyDescent="0.25"/>
    <row r="587" s="194" customFormat="1" ht="15" customHeight="1" x14ac:dyDescent="0.25"/>
    <row r="588" s="194" customFormat="1" ht="15" customHeight="1" x14ac:dyDescent="0.25"/>
    <row r="589" s="194" customFormat="1" ht="15" customHeight="1" x14ac:dyDescent="0.25"/>
    <row r="590" s="194" customFormat="1" ht="15" customHeight="1" x14ac:dyDescent="0.25"/>
    <row r="591" s="194" customFormat="1" ht="15" customHeight="1" x14ac:dyDescent="0.25"/>
    <row r="592" s="194" customFormat="1" ht="15" customHeight="1" x14ac:dyDescent="0.25"/>
    <row r="593" s="194" customFormat="1" ht="15" customHeight="1" x14ac:dyDescent="0.25"/>
    <row r="594" s="194" customFormat="1" ht="15" customHeight="1" x14ac:dyDescent="0.25"/>
    <row r="595" s="194" customFormat="1" ht="15" customHeight="1" x14ac:dyDescent="0.25"/>
    <row r="596" s="194" customFormat="1" ht="15" customHeight="1" x14ac:dyDescent="0.25"/>
    <row r="597" s="194" customFormat="1" ht="15" customHeight="1" x14ac:dyDescent="0.25"/>
    <row r="598" s="194" customFormat="1" ht="15" customHeight="1" x14ac:dyDescent="0.25"/>
    <row r="599" s="194" customFormat="1" ht="15" customHeight="1" x14ac:dyDescent="0.25"/>
    <row r="600" s="194" customFormat="1" ht="15" customHeight="1" x14ac:dyDescent="0.25"/>
    <row r="601" s="194" customFormat="1" ht="15" customHeight="1" x14ac:dyDescent="0.25"/>
    <row r="602" s="194" customFormat="1" ht="15" customHeight="1" x14ac:dyDescent="0.25"/>
    <row r="603" s="194" customFormat="1" ht="15" customHeight="1" x14ac:dyDescent="0.25"/>
    <row r="604" s="194" customFormat="1" ht="15" customHeight="1" x14ac:dyDescent="0.25"/>
    <row r="605" s="194" customFormat="1" ht="15" customHeight="1" x14ac:dyDescent="0.25"/>
    <row r="606" s="194" customFormat="1" ht="15" customHeight="1" x14ac:dyDescent="0.25"/>
    <row r="607" s="194" customFormat="1" ht="15" customHeight="1" x14ac:dyDescent="0.25"/>
    <row r="608" s="194" customFormat="1" ht="15" customHeight="1" x14ac:dyDescent="0.25"/>
    <row r="609" s="194" customFormat="1" ht="15" customHeight="1" x14ac:dyDescent="0.25"/>
    <row r="610" s="194" customFormat="1" ht="15" customHeight="1" x14ac:dyDescent="0.25"/>
    <row r="611" s="194" customFormat="1" ht="15" customHeight="1" x14ac:dyDescent="0.25"/>
    <row r="612" s="194" customFormat="1" ht="15" customHeight="1" x14ac:dyDescent="0.25"/>
    <row r="613" s="194" customFormat="1" ht="15" customHeight="1" x14ac:dyDescent="0.25"/>
    <row r="614" s="194" customFormat="1" ht="15" customHeight="1" x14ac:dyDescent="0.25"/>
    <row r="615" s="194" customFormat="1" ht="15" customHeight="1" x14ac:dyDescent="0.25"/>
    <row r="616" s="194" customFormat="1" ht="15" customHeight="1" x14ac:dyDescent="0.25"/>
    <row r="617" s="194" customFormat="1" ht="15" customHeight="1" x14ac:dyDescent="0.25"/>
    <row r="618" s="194" customFormat="1" ht="15" customHeight="1" x14ac:dyDescent="0.25"/>
    <row r="619" s="194" customFormat="1" ht="15" customHeight="1" x14ac:dyDescent="0.25"/>
    <row r="620" s="194" customFormat="1" ht="15" customHeight="1" x14ac:dyDescent="0.25"/>
    <row r="621" s="194" customFormat="1" ht="15" customHeight="1" x14ac:dyDescent="0.25"/>
    <row r="622" s="194" customFormat="1" ht="15" customHeight="1" x14ac:dyDescent="0.25"/>
    <row r="623" s="194" customFormat="1" ht="15" customHeight="1" x14ac:dyDescent="0.25"/>
    <row r="624" s="194" customFormat="1" ht="15" customHeight="1" x14ac:dyDescent="0.25"/>
    <row r="625" s="194" customFormat="1" ht="15" customHeight="1" x14ac:dyDescent="0.25"/>
    <row r="626" s="194" customFormat="1" ht="15" customHeight="1" x14ac:dyDescent="0.25"/>
    <row r="627" s="194" customFormat="1" ht="15" customHeight="1" x14ac:dyDescent="0.25"/>
    <row r="628" s="194" customFormat="1" ht="15" customHeight="1" x14ac:dyDescent="0.25"/>
    <row r="629" s="194" customFormat="1" ht="15" customHeight="1" x14ac:dyDescent="0.25"/>
    <row r="630" s="194" customFormat="1" ht="15" customHeight="1" x14ac:dyDescent="0.25"/>
    <row r="631" s="194" customFormat="1" ht="15" customHeight="1" x14ac:dyDescent="0.25"/>
    <row r="632" s="194" customFormat="1" ht="15" customHeight="1" x14ac:dyDescent="0.25"/>
    <row r="633" s="194" customFormat="1" ht="15" customHeight="1" x14ac:dyDescent="0.25"/>
    <row r="634" s="194" customFormat="1" ht="15" customHeight="1" x14ac:dyDescent="0.25"/>
    <row r="635" s="194" customFormat="1" ht="15" customHeight="1" x14ac:dyDescent="0.25"/>
    <row r="636" s="194" customFormat="1" ht="15" customHeight="1" x14ac:dyDescent="0.25"/>
    <row r="637" s="194" customFormat="1" ht="15" customHeight="1" x14ac:dyDescent="0.25"/>
    <row r="638" s="194" customFormat="1" ht="15" customHeight="1" x14ac:dyDescent="0.25"/>
    <row r="639" s="194" customFormat="1" ht="15" customHeight="1" x14ac:dyDescent="0.25"/>
    <row r="640" s="194" customFormat="1" ht="15" customHeight="1" x14ac:dyDescent="0.25"/>
    <row r="641" s="194" customFormat="1" ht="15" customHeight="1" x14ac:dyDescent="0.25"/>
    <row r="642" s="194" customFormat="1" ht="15" customHeight="1" x14ac:dyDescent="0.25"/>
    <row r="643" s="194" customFormat="1" ht="15" customHeight="1" x14ac:dyDescent="0.25"/>
    <row r="644" s="194" customFormat="1" ht="15" customHeight="1" x14ac:dyDescent="0.25"/>
    <row r="645" s="194" customFormat="1" ht="15" customHeight="1" x14ac:dyDescent="0.25"/>
    <row r="646" s="194" customFormat="1" ht="15" customHeight="1" x14ac:dyDescent="0.25"/>
    <row r="647" s="194" customFormat="1" ht="15" customHeight="1" x14ac:dyDescent="0.25"/>
    <row r="648" s="194" customFormat="1" ht="15" customHeight="1" x14ac:dyDescent="0.25"/>
    <row r="649" s="194" customFormat="1" ht="15" customHeight="1" x14ac:dyDescent="0.25"/>
    <row r="650" s="194" customFormat="1" ht="15" customHeight="1" x14ac:dyDescent="0.25"/>
    <row r="651" s="194" customFormat="1" ht="15" customHeight="1" x14ac:dyDescent="0.25"/>
    <row r="652" s="194" customFormat="1" ht="15" customHeight="1" x14ac:dyDescent="0.25"/>
    <row r="653" s="194" customFormat="1" ht="15" customHeight="1" x14ac:dyDescent="0.25"/>
    <row r="654" s="194" customFormat="1" ht="15" customHeight="1" x14ac:dyDescent="0.25"/>
    <row r="655" s="194" customFormat="1" ht="15" customHeight="1" x14ac:dyDescent="0.25"/>
    <row r="656" s="194" customFormat="1" ht="15" customHeight="1" x14ac:dyDescent="0.25"/>
    <row r="657" s="194" customFormat="1" ht="15" customHeight="1" x14ac:dyDescent="0.25"/>
    <row r="658" s="194" customFormat="1" ht="15" customHeight="1" x14ac:dyDescent="0.25"/>
    <row r="659" s="194" customFormat="1" ht="15" customHeight="1" x14ac:dyDescent="0.25"/>
    <row r="660" s="194" customFormat="1" ht="15" customHeight="1" x14ac:dyDescent="0.25"/>
    <row r="661" s="194" customFormat="1" ht="15" customHeight="1" x14ac:dyDescent="0.25"/>
    <row r="662" s="194" customFormat="1" ht="15" customHeight="1" x14ac:dyDescent="0.25"/>
    <row r="663" s="194" customFormat="1" ht="15" customHeight="1" x14ac:dyDescent="0.25"/>
    <row r="664" s="194" customFormat="1" ht="15" customHeight="1" x14ac:dyDescent="0.25"/>
    <row r="665" s="194" customFormat="1" ht="15" customHeight="1" x14ac:dyDescent="0.25"/>
    <row r="666" s="194" customFormat="1" ht="15" customHeight="1" x14ac:dyDescent="0.25"/>
    <row r="667" s="194" customFormat="1" ht="15" customHeight="1" x14ac:dyDescent="0.25"/>
    <row r="668" s="194" customFormat="1" ht="15" customHeight="1" x14ac:dyDescent="0.25"/>
    <row r="669" s="194" customFormat="1" ht="15" customHeight="1" x14ac:dyDescent="0.25"/>
    <row r="670" s="194" customFormat="1" ht="15" customHeight="1" x14ac:dyDescent="0.25"/>
    <row r="671" s="194" customFormat="1" ht="15" customHeight="1" x14ac:dyDescent="0.25"/>
    <row r="672" s="194" customFormat="1" ht="15" customHeight="1" x14ac:dyDescent="0.25"/>
    <row r="673" s="194" customFormat="1" ht="15" customHeight="1" x14ac:dyDescent="0.25"/>
    <row r="674" s="194" customFormat="1" ht="15" customHeight="1" x14ac:dyDescent="0.25"/>
    <row r="675" s="194" customFormat="1" ht="15" customHeight="1" x14ac:dyDescent="0.25"/>
    <row r="676" s="194" customFormat="1" ht="15" customHeight="1" x14ac:dyDescent="0.25"/>
    <row r="677" s="194" customFormat="1" ht="15" customHeight="1" x14ac:dyDescent="0.25"/>
    <row r="678" s="194" customFormat="1" ht="15" customHeight="1" x14ac:dyDescent="0.25"/>
    <row r="679" s="194" customFormat="1" ht="15" customHeight="1" x14ac:dyDescent="0.25"/>
    <row r="680" s="194" customFormat="1" ht="15" customHeight="1" x14ac:dyDescent="0.25"/>
    <row r="681" s="194" customFormat="1" ht="15" customHeight="1" x14ac:dyDescent="0.25"/>
    <row r="682" s="194" customFormat="1" ht="15" customHeight="1" x14ac:dyDescent="0.25"/>
    <row r="683" s="194" customFormat="1" ht="15" customHeight="1" x14ac:dyDescent="0.25"/>
    <row r="684" s="194" customFormat="1" ht="15" customHeight="1" x14ac:dyDescent="0.25"/>
    <row r="685" s="194" customFormat="1" ht="15" customHeight="1" x14ac:dyDescent="0.25"/>
    <row r="686" s="194" customFormat="1" ht="15" customHeight="1" x14ac:dyDescent="0.25"/>
    <row r="687" s="194" customFormat="1" ht="15" customHeight="1" x14ac:dyDescent="0.25"/>
    <row r="688" s="194" customFormat="1" ht="15" customHeight="1" x14ac:dyDescent="0.25"/>
    <row r="689" s="194" customFormat="1" ht="15" customHeight="1" x14ac:dyDescent="0.25"/>
    <row r="690" s="194" customFormat="1" ht="15" customHeight="1" x14ac:dyDescent="0.25"/>
    <row r="691" s="194" customFormat="1" ht="15" customHeight="1" x14ac:dyDescent="0.25"/>
    <row r="692" s="194" customFormat="1" ht="15" customHeight="1" x14ac:dyDescent="0.25"/>
    <row r="693" s="194" customFormat="1" ht="15" customHeight="1" x14ac:dyDescent="0.25"/>
    <row r="694" s="194" customFormat="1" ht="15" customHeight="1" x14ac:dyDescent="0.25"/>
    <row r="695" s="194" customFormat="1" ht="15" customHeight="1" x14ac:dyDescent="0.25"/>
    <row r="696" s="194" customFormat="1" ht="15" customHeight="1" x14ac:dyDescent="0.25"/>
    <row r="697" s="194" customFormat="1" ht="15" customHeight="1" x14ac:dyDescent="0.25"/>
    <row r="698" s="194" customFormat="1" ht="15" customHeight="1" x14ac:dyDescent="0.25"/>
    <row r="699" s="194" customFormat="1" ht="15" customHeight="1" x14ac:dyDescent="0.25"/>
    <row r="700" s="194" customFormat="1" ht="15" customHeight="1" x14ac:dyDescent="0.25"/>
    <row r="701" s="194" customFormat="1" ht="15" customHeight="1" x14ac:dyDescent="0.25"/>
    <row r="702" s="194" customFormat="1" ht="15" customHeight="1" x14ac:dyDescent="0.25"/>
    <row r="703" s="194" customFormat="1" ht="15" customHeight="1" x14ac:dyDescent="0.25"/>
    <row r="704" s="194" customFormat="1" ht="15" customHeight="1" x14ac:dyDescent="0.25"/>
    <row r="705" s="194" customFormat="1" ht="15" customHeight="1" x14ac:dyDescent="0.25"/>
    <row r="706" s="194" customFormat="1" ht="15" customHeight="1" x14ac:dyDescent="0.25"/>
    <row r="707" s="194" customFormat="1" ht="15" customHeight="1" x14ac:dyDescent="0.25"/>
    <row r="708" s="194" customFormat="1" ht="15" customHeight="1" x14ac:dyDescent="0.25"/>
    <row r="709" s="194" customFormat="1" ht="15" customHeight="1" x14ac:dyDescent="0.25"/>
    <row r="710" s="194" customFormat="1" ht="15" customHeight="1" x14ac:dyDescent="0.25"/>
    <row r="711" s="194" customFormat="1" ht="15" customHeight="1" x14ac:dyDescent="0.25"/>
    <row r="712" s="194" customFormat="1" ht="15" customHeight="1" x14ac:dyDescent="0.25"/>
    <row r="713" s="194" customFormat="1" ht="15" customHeight="1" x14ac:dyDescent="0.25"/>
    <row r="714" s="194" customFormat="1" ht="15" customHeight="1" x14ac:dyDescent="0.25"/>
    <row r="715" s="194" customFormat="1" ht="15" customHeight="1" x14ac:dyDescent="0.25"/>
    <row r="716" s="194" customFormat="1" ht="15" customHeight="1" x14ac:dyDescent="0.25"/>
    <row r="717" s="194" customFormat="1" ht="15" customHeight="1" x14ac:dyDescent="0.25"/>
    <row r="718" s="194" customFormat="1" ht="15" customHeight="1" x14ac:dyDescent="0.25"/>
    <row r="719" s="194" customFormat="1" ht="15" customHeight="1" x14ac:dyDescent="0.25"/>
    <row r="720" s="194" customFormat="1" ht="15" customHeight="1" x14ac:dyDescent="0.25"/>
    <row r="721" s="194" customFormat="1" ht="15" customHeight="1" x14ac:dyDescent="0.25"/>
    <row r="722" s="194" customFormat="1" ht="15" customHeight="1" x14ac:dyDescent="0.25"/>
    <row r="723" s="194" customFormat="1" ht="15" customHeight="1" x14ac:dyDescent="0.25"/>
    <row r="724" s="194" customFormat="1" ht="15" customHeight="1" x14ac:dyDescent="0.25"/>
    <row r="725" s="194" customFormat="1" ht="15" customHeight="1" x14ac:dyDescent="0.25"/>
    <row r="726" s="194" customFormat="1" ht="15" customHeight="1" x14ac:dyDescent="0.25"/>
    <row r="727" s="194" customFormat="1" ht="15" customHeight="1" x14ac:dyDescent="0.25"/>
    <row r="728" s="194" customFormat="1" ht="15" customHeight="1" x14ac:dyDescent="0.25"/>
    <row r="729" s="194" customFormat="1" ht="15" customHeight="1" x14ac:dyDescent="0.25"/>
    <row r="730" s="194" customFormat="1" ht="15" customHeight="1" x14ac:dyDescent="0.25"/>
    <row r="731" s="194" customFormat="1" ht="15" customHeight="1" x14ac:dyDescent="0.25"/>
    <row r="732" s="194" customFormat="1" ht="15" customHeight="1" x14ac:dyDescent="0.25"/>
    <row r="733" s="194" customFormat="1" ht="15" customHeight="1" x14ac:dyDescent="0.25"/>
    <row r="734" s="194" customFormat="1" ht="15" customHeight="1" x14ac:dyDescent="0.25"/>
    <row r="735" s="194" customFormat="1" ht="15" customHeight="1" x14ac:dyDescent="0.25"/>
    <row r="736" s="194" customFormat="1" ht="15" customHeight="1" x14ac:dyDescent="0.25"/>
    <row r="737" s="194" customFormat="1" ht="15" customHeight="1" x14ac:dyDescent="0.25"/>
    <row r="738" s="194" customFormat="1" ht="15" customHeight="1" x14ac:dyDescent="0.25"/>
    <row r="739" s="194" customFormat="1" ht="15" customHeight="1" x14ac:dyDescent="0.25"/>
    <row r="740" s="194" customFormat="1" ht="15" customHeight="1" x14ac:dyDescent="0.25"/>
    <row r="741" s="194" customFormat="1" ht="15" customHeight="1" x14ac:dyDescent="0.25"/>
    <row r="742" s="194" customFormat="1" ht="15" customHeight="1" x14ac:dyDescent="0.25"/>
    <row r="743" s="194" customFormat="1" ht="15" customHeight="1" x14ac:dyDescent="0.25"/>
    <row r="744" s="194" customFormat="1" ht="15" customHeight="1" x14ac:dyDescent="0.25"/>
    <row r="745" s="194" customFormat="1" ht="15" customHeight="1" x14ac:dyDescent="0.25"/>
    <row r="746" s="194" customFormat="1" ht="15" customHeight="1" x14ac:dyDescent="0.25"/>
    <row r="747" s="194" customFormat="1" ht="15" customHeight="1" x14ac:dyDescent="0.25"/>
    <row r="748" s="194" customFormat="1" ht="15" customHeight="1" x14ac:dyDescent="0.25"/>
    <row r="749" s="194" customFormat="1" ht="15" customHeight="1" x14ac:dyDescent="0.25"/>
    <row r="750" s="194" customFormat="1" ht="15" customHeight="1" x14ac:dyDescent="0.25"/>
    <row r="751" s="194" customFormat="1" ht="15" customHeight="1" x14ac:dyDescent="0.25"/>
    <row r="752" s="194" customFormat="1" ht="15" customHeight="1" x14ac:dyDescent="0.25"/>
    <row r="753" s="194" customFormat="1" ht="15" customHeight="1" x14ac:dyDescent="0.25"/>
    <row r="754" s="194" customFormat="1" ht="15" customHeight="1" x14ac:dyDescent="0.25"/>
  </sheetData>
  <sheetProtection insertRows="0" deleteColumns="0" selectLockedCells="1"/>
  <mergeCells count="15">
    <mergeCell ref="A146:G149"/>
    <mergeCell ref="A2:F2"/>
    <mergeCell ref="A70:G71"/>
    <mergeCell ref="A88:G88"/>
    <mergeCell ref="A74:F74"/>
    <mergeCell ref="A81:F81"/>
    <mergeCell ref="A82:F82"/>
    <mergeCell ref="A73:F73"/>
    <mergeCell ref="A84:F84"/>
    <mergeCell ref="A86:G87"/>
    <mergeCell ref="A76:D76"/>
    <mergeCell ref="A77:C77"/>
    <mergeCell ref="A78:C78"/>
    <mergeCell ref="A79:C79"/>
    <mergeCell ref="A75:D75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opLeftCell="A7" zoomScaleNormal="100" workbookViewId="0">
      <selection activeCell="H29" sqref="H29"/>
    </sheetView>
  </sheetViews>
  <sheetFormatPr baseColWidth="10" defaultRowHeight="15" customHeight="1" x14ac:dyDescent="0.25"/>
  <sheetData>
    <row r="2" spans="1:10" ht="15" customHeight="1" x14ac:dyDescent="0.3">
      <c r="A2" s="17" t="s">
        <v>183</v>
      </c>
      <c r="B2" s="17"/>
      <c r="C2" s="17"/>
      <c r="D2" s="18"/>
      <c r="E2" s="18"/>
      <c r="F2" s="18"/>
      <c r="G2" s="47"/>
      <c r="H2" s="52"/>
      <c r="I2" s="53"/>
      <c r="J2" s="7"/>
    </row>
    <row r="3" spans="1:10" ht="15" customHeight="1" x14ac:dyDescent="0.3">
      <c r="A3" s="20"/>
      <c r="B3" s="20"/>
      <c r="C3" s="20"/>
      <c r="D3" s="21"/>
      <c r="E3" s="80">
        <f>Resultatregnskap!C5</f>
        <v>41274</v>
      </c>
      <c r="F3" s="81">
        <f>Resultatregnskap!D5</f>
        <v>40908</v>
      </c>
      <c r="G3" s="477" t="s">
        <v>309</v>
      </c>
      <c r="H3" s="22"/>
      <c r="I3" s="1"/>
      <c r="J3" s="1"/>
    </row>
    <row r="4" spans="1:10" ht="15" customHeight="1" x14ac:dyDescent="0.3">
      <c r="A4" s="20"/>
      <c r="B4" s="20"/>
      <c r="C4" s="20"/>
      <c r="D4" s="21"/>
      <c r="E4" s="88"/>
      <c r="F4" s="89"/>
      <c r="G4" s="478"/>
      <c r="H4" s="23"/>
      <c r="I4" s="1"/>
      <c r="J4" s="1"/>
    </row>
    <row r="5" spans="1:10" ht="15" customHeight="1" x14ac:dyDescent="0.3">
      <c r="A5" s="24" t="s">
        <v>8</v>
      </c>
      <c r="B5" s="24"/>
      <c r="C5" s="24"/>
      <c r="D5" s="25"/>
      <c r="E5" s="88">
        <v>2454685</v>
      </c>
      <c r="F5" s="476">
        <v>2347737</v>
      </c>
      <c r="G5" s="479" t="s">
        <v>829</v>
      </c>
      <c r="H5" s="26"/>
      <c r="I5" s="1"/>
      <c r="J5" s="1"/>
    </row>
    <row r="6" spans="1:10" ht="15" customHeight="1" x14ac:dyDescent="0.3">
      <c r="A6" s="24" t="s">
        <v>9</v>
      </c>
      <c r="B6" s="24"/>
      <c r="C6" s="24"/>
      <c r="D6" s="25"/>
      <c r="E6" s="88">
        <v>299394</v>
      </c>
      <c r="F6" s="89">
        <v>288009</v>
      </c>
      <c r="G6" s="479" t="s">
        <v>830</v>
      </c>
      <c r="H6" s="26"/>
      <c r="I6" s="1"/>
      <c r="J6" s="1"/>
    </row>
    <row r="7" spans="1:10" ht="15" customHeight="1" x14ac:dyDescent="0.3">
      <c r="A7" s="24" t="s">
        <v>10</v>
      </c>
      <c r="B7" s="24"/>
      <c r="C7" s="24"/>
      <c r="D7" s="25"/>
      <c r="E7" s="88">
        <v>420951</v>
      </c>
      <c r="F7" s="89">
        <v>409744</v>
      </c>
      <c r="G7" s="479" t="s">
        <v>831</v>
      </c>
      <c r="H7" s="26"/>
      <c r="I7" s="1"/>
      <c r="J7" s="1"/>
    </row>
    <row r="8" spans="1:10" ht="15" customHeight="1" x14ac:dyDescent="0.3">
      <c r="A8" s="24" t="s">
        <v>145</v>
      </c>
      <c r="B8" s="24"/>
      <c r="C8" s="24"/>
      <c r="D8" s="25"/>
      <c r="E8" s="88">
        <v>294580</v>
      </c>
      <c r="F8" s="89">
        <v>260420</v>
      </c>
      <c r="G8" s="479" t="s">
        <v>832</v>
      </c>
      <c r="H8" s="26"/>
      <c r="I8" s="1"/>
      <c r="J8" s="1"/>
    </row>
    <row r="9" spans="1:10" ht="15" customHeight="1" x14ac:dyDescent="0.3">
      <c r="A9" s="24" t="s">
        <v>11</v>
      </c>
      <c r="B9" s="24"/>
      <c r="C9" s="24"/>
      <c r="D9" s="25"/>
      <c r="E9" s="88">
        <v>-105859</v>
      </c>
      <c r="F9" s="89">
        <v>-87520</v>
      </c>
      <c r="G9" s="479" t="s">
        <v>833</v>
      </c>
      <c r="H9" s="26"/>
      <c r="I9" s="1"/>
      <c r="J9" s="1"/>
    </row>
    <row r="10" spans="1:10" ht="15" customHeight="1" x14ac:dyDescent="0.3">
      <c r="A10" s="27" t="s">
        <v>12</v>
      </c>
      <c r="B10" s="27"/>
      <c r="C10" s="27"/>
      <c r="D10" s="28"/>
      <c r="E10" s="92">
        <v>35513</v>
      </c>
      <c r="F10" s="89">
        <v>33547</v>
      </c>
      <c r="G10" s="479" t="s">
        <v>834</v>
      </c>
      <c r="H10" s="51"/>
      <c r="I10" s="1"/>
      <c r="J10" s="1"/>
    </row>
    <row r="11" spans="1:10" ht="15" customHeight="1" x14ac:dyDescent="0.3">
      <c r="A11" s="29" t="s">
        <v>13</v>
      </c>
      <c r="B11" s="29"/>
      <c r="C11" s="29"/>
      <c r="D11" s="30"/>
      <c r="E11" s="94">
        <f>SUM(E5:E10)</f>
        <v>3399264</v>
      </c>
      <c r="F11" s="95">
        <f>SUM(F5:F10)</f>
        <v>3251937</v>
      </c>
      <c r="G11" s="480" t="s">
        <v>835</v>
      </c>
      <c r="H11" s="24"/>
      <c r="I11" s="1"/>
      <c r="J11" s="1"/>
    </row>
    <row r="12" spans="1:10" ht="15" customHeight="1" x14ac:dyDescent="0.3">
      <c r="A12" s="31"/>
      <c r="B12" s="31"/>
      <c r="C12" s="31"/>
      <c r="D12" s="32"/>
      <c r="E12" s="96"/>
      <c r="F12" s="96"/>
      <c r="G12" s="481"/>
      <c r="H12" s="24"/>
      <c r="I12" s="3"/>
      <c r="J12" s="6"/>
    </row>
    <row r="13" spans="1:10" ht="15" customHeight="1" x14ac:dyDescent="0.3">
      <c r="A13" s="31" t="s">
        <v>181</v>
      </c>
      <c r="B13" s="31"/>
      <c r="C13" s="31"/>
      <c r="D13" s="32"/>
      <c r="E13" s="88">
        <v>5056</v>
      </c>
      <c r="F13" s="89">
        <v>5135</v>
      </c>
      <c r="G13" s="480" t="s">
        <v>836</v>
      </c>
      <c r="H13" s="24"/>
      <c r="I13" s="3"/>
      <c r="J13" s="6"/>
    </row>
    <row r="14" spans="1:10" ht="15" customHeight="1" x14ac:dyDescent="0.3">
      <c r="A14" s="668"/>
      <c r="B14" s="13"/>
      <c r="C14" s="13"/>
      <c r="D14" s="13"/>
      <c r="E14" s="13"/>
      <c r="F14" s="13"/>
      <c r="G14" s="13"/>
      <c r="H14" s="24"/>
      <c r="I14" s="3"/>
      <c r="J14" s="6"/>
    </row>
    <row r="15" spans="1:10" s="666" customFormat="1" ht="15" customHeight="1" x14ac:dyDescent="0.3">
      <c r="A15" s="668" t="s">
        <v>926</v>
      </c>
      <c r="B15" s="13"/>
      <c r="C15" s="13"/>
      <c r="D15" s="13"/>
      <c r="E15" s="13"/>
      <c r="F15" s="13"/>
      <c r="G15" s="13"/>
      <c r="H15" s="24"/>
      <c r="I15" s="3"/>
      <c r="J15" s="667"/>
    </row>
    <row r="16" spans="1:10" s="666" customFormat="1" ht="15" customHeight="1" x14ac:dyDescent="0.3">
      <c r="A16" s="668" t="s">
        <v>924</v>
      </c>
      <c r="B16" s="13"/>
      <c r="C16" s="13"/>
      <c r="D16" s="13"/>
      <c r="E16" s="13"/>
      <c r="F16" s="13"/>
      <c r="G16" s="13"/>
      <c r="H16" s="24"/>
      <c r="I16" s="3"/>
      <c r="J16" s="667"/>
    </row>
    <row r="17" spans="1:10" s="666" customFormat="1" ht="15" customHeight="1" x14ac:dyDescent="0.3">
      <c r="A17" s="667" t="s">
        <v>925</v>
      </c>
      <c r="B17" s="14"/>
      <c r="C17" s="14"/>
      <c r="D17" s="14"/>
      <c r="E17" s="14"/>
      <c r="F17" s="14"/>
      <c r="G17" s="14"/>
      <c r="H17" s="24"/>
      <c r="I17" s="3"/>
      <c r="J17" s="667"/>
    </row>
    <row r="18" spans="1:10" s="444" customFormat="1" ht="15" customHeight="1" x14ac:dyDescent="0.3">
      <c r="A18" s="482"/>
      <c r="B18" s="31"/>
      <c r="C18" s="31"/>
      <c r="D18" s="32"/>
      <c r="E18" s="31"/>
      <c r="F18" s="31"/>
      <c r="G18" s="31"/>
      <c r="H18" s="24"/>
      <c r="I18" s="3"/>
      <c r="J18" s="445"/>
    </row>
    <row r="19" spans="1:10" s="444" customFormat="1" ht="15" customHeight="1" x14ac:dyDescent="0.3">
      <c r="A19" s="482" t="s">
        <v>837</v>
      </c>
      <c r="B19" s="31"/>
      <c r="C19" s="31"/>
      <c r="D19" s="32"/>
      <c r="E19" s="31"/>
      <c r="F19" s="31"/>
      <c r="G19" s="31"/>
      <c r="H19" s="24"/>
      <c r="I19" s="3"/>
      <c r="J19" s="445"/>
    </row>
    <row r="20" spans="1:10" s="444" customFormat="1" ht="15" customHeight="1" x14ac:dyDescent="0.3">
      <c r="A20" s="482" t="s">
        <v>838</v>
      </c>
      <c r="B20" s="31"/>
      <c r="C20" s="31"/>
      <c r="D20" s="32"/>
      <c r="E20" s="31"/>
      <c r="F20" s="31"/>
      <c r="G20" s="31"/>
      <c r="H20" s="24"/>
      <c r="I20" s="3"/>
      <c r="J20" s="445"/>
    </row>
    <row r="21" spans="1:10" s="444" customFormat="1" ht="15" customHeight="1" x14ac:dyDescent="0.3">
      <c r="A21" s="482" t="s">
        <v>839</v>
      </c>
      <c r="B21" s="31"/>
      <c r="C21" s="31"/>
      <c r="D21" s="32"/>
      <c r="E21" s="31"/>
      <c r="F21" s="31"/>
      <c r="G21" s="31"/>
      <c r="H21" s="24"/>
      <c r="I21" s="3"/>
      <c r="J21" s="445"/>
    </row>
    <row r="22" spans="1:10" s="444" customFormat="1" ht="15" customHeight="1" x14ac:dyDescent="0.3">
      <c r="A22" s="482" t="s">
        <v>840</v>
      </c>
      <c r="B22" s="31"/>
      <c r="C22" s="31"/>
      <c r="D22" s="32"/>
      <c r="E22" s="31"/>
      <c r="F22" s="31"/>
      <c r="G22" s="31"/>
      <c r="H22" s="24"/>
      <c r="I22" s="3"/>
      <c r="J22" s="445"/>
    </row>
    <row r="23" spans="1:10" s="444" customFormat="1" ht="15" customHeight="1" x14ac:dyDescent="0.3">
      <c r="A23" s="482" t="s">
        <v>841</v>
      </c>
      <c r="B23" s="31"/>
      <c r="C23" s="31"/>
      <c r="D23" s="32"/>
      <c r="E23" s="31"/>
      <c r="F23" s="31"/>
      <c r="G23" s="31"/>
      <c r="H23" s="24"/>
      <c r="I23" s="3"/>
      <c r="J23" s="445"/>
    </row>
    <row r="24" spans="1:10" s="444" customFormat="1" ht="15" customHeight="1" x14ac:dyDescent="0.3">
      <c r="A24" s="482" t="s">
        <v>842</v>
      </c>
      <c r="B24" s="31"/>
      <c r="C24" s="31"/>
      <c r="D24" s="32"/>
      <c r="E24" s="31"/>
      <c r="F24" s="31"/>
      <c r="G24" s="31"/>
      <c r="H24" s="24"/>
      <c r="I24" s="3"/>
      <c r="J24" s="445"/>
    </row>
    <row r="25" spans="1:10" ht="15" customHeight="1" x14ac:dyDescent="0.3">
      <c r="A25" s="482" t="s">
        <v>930</v>
      </c>
      <c r="B25" s="31"/>
      <c r="C25" s="31"/>
      <c r="D25" s="32"/>
      <c r="E25" s="31"/>
      <c r="F25" s="31"/>
      <c r="G25" s="31"/>
    </row>
    <row r="26" spans="1:10" ht="14" x14ac:dyDescent="0.3">
      <c r="A26" s="482" t="s">
        <v>931</v>
      </c>
      <c r="B26" s="31"/>
      <c r="C26" s="31"/>
      <c r="D26" s="32"/>
      <c r="E26" s="31"/>
      <c r="F26" s="31"/>
      <c r="G26" s="31"/>
    </row>
    <row r="27" spans="1:10" s="444" customFormat="1" ht="14" x14ac:dyDescent="0.3">
      <c r="A27" s="482" t="s">
        <v>932</v>
      </c>
      <c r="B27" s="31"/>
      <c r="C27" s="31"/>
      <c r="D27" s="32"/>
      <c r="E27" s="31"/>
      <c r="F27" s="31"/>
      <c r="G27" s="31"/>
    </row>
    <row r="28" spans="1:10" s="444" customFormat="1" ht="14" x14ac:dyDescent="0.3">
      <c r="A28" s="482" t="s">
        <v>933</v>
      </c>
      <c r="B28"/>
      <c r="C28"/>
      <c r="D28"/>
      <c r="E28"/>
      <c r="F28"/>
      <c r="G28"/>
    </row>
    <row r="29" spans="1:10" ht="14" x14ac:dyDescent="0.3">
      <c r="A29" s="482" t="s">
        <v>934</v>
      </c>
    </row>
    <row r="30" spans="1:10" ht="14" x14ac:dyDescent="0.3">
      <c r="A30" s="482"/>
      <c r="B30" s="444"/>
      <c r="C30" s="444"/>
      <c r="D30" s="444"/>
      <c r="E30" s="444"/>
      <c r="F30" s="444"/>
      <c r="G30" s="444"/>
    </row>
    <row r="31" spans="1:10" ht="14" x14ac:dyDescent="0.3">
      <c r="A31" s="482"/>
      <c r="B31" s="444"/>
      <c r="C31" s="444"/>
      <c r="D31" s="444"/>
      <c r="E31" s="444"/>
      <c r="F31" s="444"/>
      <c r="G31" s="444"/>
    </row>
    <row r="32" spans="1:10" ht="13" x14ac:dyDescent="0.3">
      <c r="A32" s="82" t="s">
        <v>215</v>
      </c>
    </row>
    <row r="33" spans="1:7" ht="15" customHeight="1" x14ac:dyDescent="0.25">
      <c r="A33" s="331" t="s">
        <v>144</v>
      </c>
      <c r="B33" s="331"/>
      <c r="C33" s="331"/>
      <c r="D33" s="331"/>
      <c r="E33" s="647"/>
      <c r="F33" s="331"/>
      <c r="G33" s="331"/>
    </row>
    <row r="34" spans="1:7" ht="15" customHeight="1" x14ac:dyDescent="0.25">
      <c r="A34" s="331" t="s">
        <v>915</v>
      </c>
      <c r="B34" s="331"/>
      <c r="C34" s="331"/>
      <c r="D34" s="331"/>
      <c r="E34" s="647"/>
      <c r="F34" s="331"/>
      <c r="G34" s="331"/>
    </row>
    <row r="35" spans="1:7" ht="15" customHeight="1" x14ac:dyDescent="0.25">
      <c r="A35" s="331" t="s">
        <v>916</v>
      </c>
      <c r="B35" s="331"/>
      <c r="C35" s="331"/>
      <c r="D35" s="331"/>
      <c r="E35" s="647"/>
      <c r="F35" s="331"/>
      <c r="G35" s="331"/>
    </row>
    <row r="36" spans="1:7" ht="11.25" customHeight="1" x14ac:dyDescent="0.25">
      <c r="A36" s="645"/>
      <c r="B36" s="645"/>
      <c r="C36" s="645"/>
      <c r="D36" s="645"/>
      <c r="E36" s="645"/>
      <c r="F36" s="645"/>
      <c r="G36" s="645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zoomScaleNormal="100" workbookViewId="0">
      <selection activeCell="I26" sqref="I26"/>
    </sheetView>
  </sheetViews>
  <sheetFormatPr baseColWidth="10" defaultRowHeight="15" customHeight="1" x14ac:dyDescent="0.25"/>
  <sheetData>
    <row r="2" spans="1:7" ht="15" customHeight="1" x14ac:dyDescent="0.3">
      <c r="A2" s="4" t="s">
        <v>184</v>
      </c>
      <c r="B2" s="5"/>
      <c r="C2" s="5"/>
      <c r="D2" s="5"/>
      <c r="E2" s="5"/>
      <c r="F2" s="5"/>
    </row>
    <row r="3" spans="1:7" ht="15" customHeight="1" x14ac:dyDescent="0.3">
      <c r="A3" s="6"/>
      <c r="B3" s="6"/>
      <c r="C3" s="6"/>
      <c r="D3" s="6"/>
      <c r="E3" s="80">
        <f>Resultatregnskap!C5</f>
        <v>41274</v>
      </c>
      <c r="F3" s="81">
        <f>Resultatregnskap!D5</f>
        <v>40908</v>
      </c>
      <c r="G3" s="464" t="s">
        <v>309</v>
      </c>
    </row>
    <row r="4" spans="1:7" ht="15" customHeight="1" x14ac:dyDescent="0.3">
      <c r="A4" s="6"/>
      <c r="B4" s="6"/>
      <c r="C4" s="6"/>
      <c r="D4" s="6"/>
      <c r="E4" s="3"/>
      <c r="F4" s="6"/>
      <c r="G4" s="465"/>
    </row>
    <row r="5" spans="1:7" ht="15" customHeight="1" x14ac:dyDescent="0.3">
      <c r="A5" s="653" t="s">
        <v>148</v>
      </c>
      <c r="B5" s="653"/>
      <c r="C5" s="653"/>
      <c r="D5" s="653"/>
      <c r="E5" s="324">
        <v>143176</v>
      </c>
      <c r="F5" s="223">
        <v>142961</v>
      </c>
      <c r="G5" s="464" t="s">
        <v>843</v>
      </c>
    </row>
    <row r="6" spans="1:7" ht="15" customHeight="1" x14ac:dyDescent="0.3">
      <c r="A6" s="653" t="s">
        <v>149</v>
      </c>
      <c r="B6" s="653"/>
      <c r="C6" s="653"/>
      <c r="D6" s="653"/>
      <c r="E6" s="324">
        <v>101591</v>
      </c>
      <c r="F6" s="223">
        <v>101129</v>
      </c>
      <c r="G6" s="464" t="s">
        <v>844</v>
      </c>
    </row>
    <row r="7" spans="1:7" ht="15" customHeight="1" x14ac:dyDescent="0.3">
      <c r="A7" s="653" t="s">
        <v>150</v>
      </c>
      <c r="B7" s="653"/>
      <c r="C7" s="653"/>
      <c r="D7" s="653"/>
      <c r="E7" s="324">
        <v>140179</v>
      </c>
      <c r="F7" s="223">
        <v>134154</v>
      </c>
      <c r="G7" s="464" t="s">
        <v>845</v>
      </c>
    </row>
    <row r="8" spans="1:7" ht="15" customHeight="1" x14ac:dyDescent="0.3">
      <c r="A8" s="653" t="s">
        <v>151</v>
      </c>
      <c r="B8" s="653"/>
      <c r="C8" s="653"/>
      <c r="D8" s="653"/>
      <c r="E8" s="324">
        <v>123948</v>
      </c>
      <c r="F8" s="223">
        <v>142089</v>
      </c>
      <c r="G8" s="464" t="s">
        <v>847</v>
      </c>
    </row>
    <row r="9" spans="1:7" ht="15" customHeight="1" x14ac:dyDescent="0.3">
      <c r="A9" s="653" t="s">
        <v>152</v>
      </c>
      <c r="B9" s="653"/>
      <c r="C9" s="653"/>
      <c r="D9" s="653"/>
      <c r="E9" s="324">
        <v>27986</v>
      </c>
      <c r="F9" s="223">
        <v>16176</v>
      </c>
      <c r="G9" s="464" t="s">
        <v>848</v>
      </c>
    </row>
    <row r="10" spans="1:7" ht="15" customHeight="1" x14ac:dyDescent="0.3">
      <c r="A10" s="653" t="s">
        <v>153</v>
      </c>
      <c r="B10" s="653"/>
      <c r="C10" s="653"/>
      <c r="D10" s="653"/>
      <c r="E10" s="324">
        <v>263152</v>
      </c>
      <c r="F10" s="223">
        <v>294763</v>
      </c>
      <c r="G10" s="464" t="s">
        <v>849</v>
      </c>
    </row>
    <row r="11" spans="1:7" ht="15" customHeight="1" x14ac:dyDescent="0.3">
      <c r="A11" s="653" t="s">
        <v>154</v>
      </c>
      <c r="B11" s="653"/>
      <c r="C11" s="653"/>
      <c r="D11" s="653"/>
      <c r="E11" s="324">
        <v>212403</v>
      </c>
      <c r="F11" s="223">
        <v>203600</v>
      </c>
      <c r="G11" s="464" t="s">
        <v>850</v>
      </c>
    </row>
    <row r="12" spans="1:7" ht="15" customHeight="1" x14ac:dyDescent="0.3">
      <c r="A12" s="653" t="s">
        <v>919</v>
      </c>
      <c r="B12" s="653"/>
      <c r="C12" s="653"/>
      <c r="D12" s="653"/>
      <c r="E12" s="324">
        <v>178762</v>
      </c>
      <c r="F12" s="223">
        <v>173709</v>
      </c>
      <c r="G12" s="464" t="s">
        <v>851</v>
      </c>
    </row>
    <row r="13" spans="1:7" ht="15" customHeight="1" x14ac:dyDescent="0.3">
      <c r="A13" s="653" t="s">
        <v>920</v>
      </c>
      <c r="B13" s="653"/>
      <c r="C13" s="653"/>
      <c r="D13" s="653"/>
      <c r="E13" s="324">
        <v>57609</v>
      </c>
      <c r="F13" s="223">
        <v>59630</v>
      </c>
      <c r="G13" s="464" t="s">
        <v>846</v>
      </c>
    </row>
    <row r="14" spans="1:7" s="444" customFormat="1" ht="15" customHeight="1" x14ac:dyDescent="0.3">
      <c r="A14" s="653" t="s">
        <v>852</v>
      </c>
      <c r="B14" s="653"/>
      <c r="C14" s="653"/>
      <c r="D14" s="653"/>
      <c r="E14" s="324">
        <v>63219</v>
      </c>
      <c r="F14" s="223">
        <v>60665</v>
      </c>
      <c r="G14" s="464" t="s">
        <v>851</v>
      </c>
    </row>
    <row r="15" spans="1:7" ht="15" customHeight="1" x14ac:dyDescent="0.3">
      <c r="A15" s="653" t="s">
        <v>921</v>
      </c>
      <c r="B15" s="653"/>
      <c r="C15" s="653"/>
      <c r="D15" s="653"/>
      <c r="E15" s="324">
        <v>140523</v>
      </c>
      <c r="F15" s="223">
        <v>132811</v>
      </c>
      <c r="G15" s="464" t="s">
        <v>851</v>
      </c>
    </row>
    <row r="16" spans="1:7" ht="15" customHeight="1" x14ac:dyDescent="0.3">
      <c r="A16" s="15" t="s">
        <v>155</v>
      </c>
      <c r="B16" s="16"/>
      <c r="C16" s="16"/>
      <c r="D16" s="16"/>
      <c r="E16" s="655">
        <f>SUM(E5:E15)</f>
        <v>1452548</v>
      </c>
      <c r="F16" s="648">
        <f>SUM(F5:F15)</f>
        <v>1461687</v>
      </c>
      <c r="G16" s="654"/>
    </row>
    <row r="17" spans="1:7" ht="15" customHeight="1" x14ac:dyDescent="0.3">
      <c r="A17" s="112"/>
      <c r="B17" s="9"/>
      <c r="C17" s="9"/>
      <c r="D17" s="9"/>
      <c r="E17" s="9"/>
      <c r="F17" s="9"/>
      <c r="G17" s="654"/>
    </row>
    <row r="18" spans="1:7" ht="15" customHeight="1" x14ac:dyDescent="0.3">
      <c r="A18" s="6"/>
      <c r="B18" s="6"/>
      <c r="C18" s="6"/>
      <c r="D18" s="6"/>
      <c r="E18" s="6"/>
      <c r="F18" s="6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zoomScaleNormal="100" workbookViewId="0">
      <selection activeCell="G7" sqref="G7"/>
    </sheetView>
  </sheetViews>
  <sheetFormatPr baseColWidth="10" defaultRowHeight="15" customHeight="1" x14ac:dyDescent="0.25"/>
  <sheetData>
    <row r="2" spans="1:9" ht="15" customHeight="1" x14ac:dyDescent="0.3">
      <c r="A2" s="17" t="s">
        <v>185</v>
      </c>
      <c r="B2" s="17"/>
      <c r="C2" s="17"/>
      <c r="D2" s="17"/>
      <c r="E2" s="18"/>
      <c r="F2" s="18"/>
      <c r="G2" s="18"/>
      <c r="H2" s="161"/>
    </row>
    <row r="3" spans="1:9" ht="15" customHeight="1" x14ac:dyDescent="0.3">
      <c r="A3" s="33"/>
      <c r="B3" s="1"/>
      <c r="C3" s="1"/>
      <c r="D3" s="1"/>
      <c r="E3" s="34"/>
      <c r="F3" s="34"/>
      <c r="G3" s="34"/>
    </row>
    <row r="4" spans="1:9" ht="24" customHeight="1" x14ac:dyDescent="0.3">
      <c r="A4" s="33"/>
      <c r="B4" s="1"/>
      <c r="C4" s="1"/>
      <c r="D4" s="1"/>
      <c r="F4" s="35" t="s">
        <v>14</v>
      </c>
      <c r="G4" s="36" t="s">
        <v>15</v>
      </c>
      <c r="H4" s="36" t="s">
        <v>212</v>
      </c>
      <c r="I4" s="464" t="s">
        <v>309</v>
      </c>
    </row>
    <row r="5" spans="1:9" ht="15" customHeight="1" x14ac:dyDescent="0.3">
      <c r="A5" s="33"/>
      <c r="B5" s="1"/>
      <c r="C5" s="1"/>
      <c r="D5" s="1"/>
      <c r="F5" s="97"/>
      <c r="G5" s="97"/>
      <c r="H5" s="97"/>
      <c r="I5" s="465"/>
    </row>
    <row r="6" spans="1:9" ht="15" customHeight="1" x14ac:dyDescent="0.3">
      <c r="A6" s="33" t="s">
        <v>449</v>
      </c>
      <c r="B6" s="1"/>
      <c r="C6" s="1"/>
      <c r="D6" s="1"/>
      <c r="F6" s="98">
        <v>0</v>
      </c>
      <c r="G6" s="683">
        <v>17724</v>
      </c>
      <c r="H6" s="684">
        <f>F6+G6</f>
        <v>17724</v>
      </c>
      <c r="I6" s="466" t="s">
        <v>737</v>
      </c>
    </row>
    <row r="7" spans="1:9" ht="15" customHeight="1" x14ac:dyDescent="0.3">
      <c r="A7" s="33" t="s">
        <v>513</v>
      </c>
      <c r="B7" s="1"/>
      <c r="C7" s="1"/>
      <c r="D7" s="1"/>
      <c r="F7" s="98">
        <v>0</v>
      </c>
      <c r="G7" s="683">
        <v>1745</v>
      </c>
      <c r="H7" s="684">
        <f>F7+G7</f>
        <v>1745</v>
      </c>
      <c r="I7" s="466" t="s">
        <v>738</v>
      </c>
    </row>
    <row r="8" spans="1:9" ht="15" customHeight="1" x14ac:dyDescent="0.3">
      <c r="A8" s="33" t="s">
        <v>514</v>
      </c>
      <c r="B8" s="1"/>
      <c r="C8" s="1"/>
      <c r="D8" s="1"/>
      <c r="F8" s="99">
        <v>0</v>
      </c>
      <c r="G8" s="685">
        <v>0</v>
      </c>
      <c r="H8" s="685">
        <f>F8+G8</f>
        <v>0</v>
      </c>
      <c r="I8" s="466" t="s">
        <v>739</v>
      </c>
    </row>
    <row r="9" spans="1:9" ht="15" customHeight="1" x14ac:dyDescent="0.3">
      <c r="A9" s="33" t="s">
        <v>508</v>
      </c>
      <c r="B9" s="1"/>
      <c r="C9" s="1"/>
      <c r="D9" s="1"/>
      <c r="F9" s="100">
        <f>SUBTOTAL(9,F6:F8)</f>
        <v>0</v>
      </c>
      <c r="G9" s="686">
        <f>SUBTOTAL(9,G6:G8)</f>
        <v>19469</v>
      </c>
      <c r="H9" s="686">
        <f>SUBTOTAL(9,H6:H8)</f>
        <v>19469</v>
      </c>
      <c r="I9" s="466" t="s">
        <v>740</v>
      </c>
    </row>
    <row r="10" spans="1:9" ht="15" customHeight="1" x14ac:dyDescent="0.3">
      <c r="A10" s="33" t="s">
        <v>515</v>
      </c>
      <c r="B10" s="1"/>
      <c r="C10" s="1"/>
      <c r="D10" s="1"/>
      <c r="F10" s="100">
        <v>0</v>
      </c>
      <c r="G10" s="686">
        <v>0</v>
      </c>
      <c r="H10" s="684">
        <f>F10+G10</f>
        <v>0</v>
      </c>
      <c r="I10" s="466" t="s">
        <v>741</v>
      </c>
    </row>
    <row r="11" spans="1:9" ht="15" customHeight="1" x14ac:dyDescent="0.3">
      <c r="A11" s="33" t="s">
        <v>509</v>
      </c>
      <c r="B11" s="1"/>
      <c r="C11" s="1"/>
      <c r="D11" s="1"/>
      <c r="F11" s="100">
        <v>0</v>
      </c>
      <c r="G11" s="686">
        <v>0</v>
      </c>
      <c r="H11" s="684">
        <f>F11+G11</f>
        <v>0</v>
      </c>
      <c r="I11" s="466" t="s">
        <v>742</v>
      </c>
    </row>
    <row r="12" spans="1:9" ht="15" customHeight="1" x14ac:dyDescent="0.3">
      <c r="A12" s="33" t="s">
        <v>516</v>
      </c>
      <c r="B12" s="1"/>
      <c r="C12" s="1"/>
      <c r="D12" s="1"/>
      <c r="F12" s="100">
        <v>0</v>
      </c>
      <c r="G12" s="686">
        <v>11256</v>
      </c>
      <c r="H12" s="684">
        <f>F12+G12</f>
        <v>11256</v>
      </c>
      <c r="I12" s="466" t="s">
        <v>743</v>
      </c>
    </row>
    <row r="13" spans="1:9" ht="15" customHeight="1" x14ac:dyDescent="0.3">
      <c r="A13" s="33" t="s">
        <v>510</v>
      </c>
      <c r="B13" s="1"/>
      <c r="C13" s="1"/>
      <c r="D13" s="1"/>
      <c r="F13" s="101">
        <v>0</v>
      </c>
      <c r="G13" s="687">
        <v>2183</v>
      </c>
      <c r="H13" s="684">
        <f>F13+G13</f>
        <v>2183</v>
      </c>
      <c r="I13" s="466" t="s">
        <v>744</v>
      </c>
    </row>
    <row r="14" spans="1:9" ht="15" customHeight="1" x14ac:dyDescent="0.3">
      <c r="A14" s="33" t="s">
        <v>511</v>
      </c>
      <c r="B14" s="1"/>
      <c r="C14" s="1"/>
      <c r="D14" s="1"/>
      <c r="F14" s="101">
        <v>0</v>
      </c>
      <c r="G14" s="687">
        <v>0</v>
      </c>
      <c r="H14" s="684">
        <f>F14+G14</f>
        <v>0</v>
      </c>
      <c r="I14" s="466" t="s">
        <v>745</v>
      </c>
    </row>
    <row r="15" spans="1:9" ht="15" customHeight="1" x14ac:dyDescent="0.3">
      <c r="A15" s="37" t="s">
        <v>512</v>
      </c>
      <c r="B15" s="1"/>
      <c r="C15" s="1"/>
      <c r="D15" s="1"/>
      <c r="F15" s="102">
        <f>F9-F10-F11-F12-F13-F14</f>
        <v>0</v>
      </c>
      <c r="G15" s="102">
        <f>G9-G10-G11-G12-G13-G14</f>
        <v>6030</v>
      </c>
      <c r="H15" s="102">
        <f>H9-H10-H11-H12-H13-H14</f>
        <v>6030</v>
      </c>
      <c r="I15" s="466" t="s">
        <v>746</v>
      </c>
    </row>
    <row r="16" spans="1:9" ht="15" customHeight="1" x14ac:dyDescent="0.3">
      <c r="A16" s="33"/>
      <c r="B16" s="34"/>
      <c r="C16" s="34"/>
      <c r="D16" s="34"/>
      <c r="F16" s="34"/>
      <c r="G16" s="34"/>
      <c r="H16" s="1"/>
    </row>
    <row r="17" spans="1:8" ht="15" customHeight="1" x14ac:dyDescent="0.3">
      <c r="A17" s="33" t="s">
        <v>16</v>
      </c>
      <c r="B17" s="1"/>
      <c r="C17" s="1"/>
      <c r="D17" s="38"/>
      <c r="F17" s="39" t="s">
        <v>17</v>
      </c>
      <c r="G17" s="40" t="s">
        <v>18</v>
      </c>
      <c r="H17" s="41"/>
    </row>
    <row r="20" spans="1:8" ht="15" customHeight="1" x14ac:dyDescent="0.25">
      <c r="A20" s="323" t="s">
        <v>588</v>
      </c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topLeftCell="A31" zoomScaleNormal="100" workbookViewId="0">
      <selection activeCell="H21" sqref="H21"/>
    </sheetView>
  </sheetViews>
  <sheetFormatPr baseColWidth="10" defaultColWidth="11.453125" defaultRowHeight="15" customHeight="1" x14ac:dyDescent="0.25"/>
  <cols>
    <col min="1" max="2" width="11.453125" style="323"/>
    <col min="3" max="3" width="15.6328125" style="323" customWidth="1"/>
    <col min="4" max="9" width="11.453125" style="323"/>
    <col min="10" max="10" width="12.81640625" style="323" customWidth="1"/>
    <col min="11" max="16384" width="11.453125" style="323"/>
  </cols>
  <sheetData>
    <row r="2" spans="1:13" ht="15" customHeight="1" x14ac:dyDescent="0.3">
      <c r="A2" s="17" t="s">
        <v>186</v>
      </c>
      <c r="B2" s="17"/>
      <c r="C2" s="17"/>
      <c r="D2" s="18"/>
      <c r="E2" s="18"/>
      <c r="F2" s="18"/>
      <c r="G2" s="18"/>
      <c r="H2" s="18"/>
      <c r="I2" s="18"/>
      <c r="J2" s="19"/>
      <c r="K2" s="320"/>
      <c r="L2" s="5"/>
    </row>
    <row r="3" spans="1:13" ht="45" customHeight="1" x14ac:dyDescent="0.3">
      <c r="A3" s="33"/>
      <c r="B3" s="1"/>
      <c r="C3" s="1"/>
      <c r="D3" s="42" t="s">
        <v>19</v>
      </c>
      <c r="E3" s="43" t="s">
        <v>20</v>
      </c>
      <c r="F3" s="43" t="s">
        <v>21</v>
      </c>
      <c r="G3" s="43" t="s">
        <v>22</v>
      </c>
      <c r="H3" s="43" t="s">
        <v>23</v>
      </c>
      <c r="I3" s="43" t="s">
        <v>24</v>
      </c>
      <c r="J3" s="43" t="s">
        <v>25</v>
      </c>
      <c r="K3" s="43" t="s">
        <v>26</v>
      </c>
      <c r="L3" s="44" t="s">
        <v>27</v>
      </c>
      <c r="M3" s="467" t="s">
        <v>309</v>
      </c>
    </row>
    <row r="4" spans="1:13" ht="15" customHeight="1" x14ac:dyDescent="0.3">
      <c r="A4" s="33"/>
      <c r="B4" s="1"/>
      <c r="C4" s="1"/>
      <c r="D4" s="33"/>
      <c r="E4" s="33"/>
      <c r="F4" s="33"/>
      <c r="G4" s="33"/>
      <c r="H4" s="33"/>
      <c r="I4" s="33"/>
      <c r="J4" s="33"/>
      <c r="K4" s="33"/>
      <c r="L4" s="33"/>
      <c r="M4" s="417"/>
    </row>
    <row r="5" spans="1:13" ht="15" customHeight="1" x14ac:dyDescent="0.3">
      <c r="A5" s="33" t="s">
        <v>449</v>
      </c>
      <c r="B5" s="1"/>
      <c r="C5" s="1"/>
      <c r="D5" s="103">
        <v>771074</v>
      </c>
      <c r="E5" s="101">
        <v>13228469</v>
      </c>
      <c r="F5" s="101">
        <v>80371</v>
      </c>
      <c r="G5" s="101">
        <v>309845</v>
      </c>
      <c r="H5" s="101">
        <v>0</v>
      </c>
      <c r="I5" s="101">
        <v>0</v>
      </c>
      <c r="J5" s="101">
        <v>55595</v>
      </c>
      <c r="K5" s="101">
        <v>1979946</v>
      </c>
      <c r="L5" s="686">
        <f t="shared" ref="L5:L14" si="0">SUM(D5:K5)</f>
        <v>16425300</v>
      </c>
      <c r="M5" s="466" t="s">
        <v>747</v>
      </c>
    </row>
    <row r="6" spans="1:13" ht="15" customHeight="1" x14ac:dyDescent="0.3">
      <c r="A6" s="33" t="s">
        <v>620</v>
      </c>
      <c r="B6" s="1"/>
      <c r="C6" s="1"/>
      <c r="D6" s="101">
        <v>0</v>
      </c>
      <c r="E6" s="104">
        <v>0</v>
      </c>
      <c r="F6" s="101">
        <v>0</v>
      </c>
      <c r="G6" s="101">
        <v>136733</v>
      </c>
      <c r="H6" s="101">
        <v>0</v>
      </c>
      <c r="I6" s="101">
        <v>0</v>
      </c>
      <c r="J6" s="101">
        <v>6939</v>
      </c>
      <c r="K6" s="101">
        <v>234330</v>
      </c>
      <c r="L6" s="686">
        <f t="shared" si="0"/>
        <v>378002</v>
      </c>
      <c r="M6" s="466" t="s">
        <v>748</v>
      </c>
    </row>
    <row r="7" spans="1:13" ht="15" customHeight="1" x14ac:dyDescent="0.3">
      <c r="A7" s="33" t="s">
        <v>514</v>
      </c>
      <c r="B7" s="1"/>
      <c r="C7" s="1"/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686">
        <f t="shared" si="0"/>
        <v>0</v>
      </c>
      <c r="M7" s="466" t="s">
        <v>749</v>
      </c>
    </row>
    <row r="8" spans="1:13" ht="15" customHeight="1" x14ac:dyDescent="0.3">
      <c r="A8" s="33" t="s">
        <v>28</v>
      </c>
      <c r="B8" s="1"/>
      <c r="C8" s="1"/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685">
        <f t="shared" si="0"/>
        <v>0</v>
      </c>
      <c r="M8" s="466" t="s">
        <v>750</v>
      </c>
    </row>
    <row r="9" spans="1:13" ht="15" customHeight="1" x14ac:dyDescent="0.3">
      <c r="A9" s="33" t="s">
        <v>508</v>
      </c>
      <c r="B9" s="1"/>
      <c r="C9" s="1"/>
      <c r="D9" s="100">
        <f t="shared" ref="D9:J9" si="1">SUM(D5:D8)</f>
        <v>771074</v>
      </c>
      <c r="E9" s="100">
        <f t="shared" si="1"/>
        <v>13228469</v>
      </c>
      <c r="F9" s="100">
        <f t="shared" si="1"/>
        <v>80371</v>
      </c>
      <c r="G9" s="100">
        <f t="shared" si="1"/>
        <v>446578</v>
      </c>
      <c r="H9" s="100">
        <f t="shared" si="1"/>
        <v>0</v>
      </c>
      <c r="I9" s="100">
        <f t="shared" si="1"/>
        <v>0</v>
      </c>
      <c r="J9" s="100">
        <f t="shared" si="1"/>
        <v>62534</v>
      </c>
      <c r="K9" s="100">
        <f>SUM(K5:K7)</f>
        <v>2214276</v>
      </c>
      <c r="L9" s="686">
        <f t="shared" si="0"/>
        <v>16803302</v>
      </c>
      <c r="M9" s="466" t="s">
        <v>751</v>
      </c>
    </row>
    <row r="10" spans="1:13" ht="15" customHeight="1" x14ac:dyDescent="0.3">
      <c r="A10" s="33" t="s">
        <v>589</v>
      </c>
      <c r="B10" s="1"/>
      <c r="C10" s="1"/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686">
        <f t="shared" si="0"/>
        <v>0</v>
      </c>
      <c r="M10" s="466" t="s">
        <v>752</v>
      </c>
    </row>
    <row r="11" spans="1:13" ht="15" customHeight="1" x14ac:dyDescent="0.3">
      <c r="A11" s="33" t="s">
        <v>517</v>
      </c>
      <c r="B11" s="1"/>
      <c r="C11" s="1"/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686">
        <f t="shared" si="0"/>
        <v>0</v>
      </c>
      <c r="M11" s="466" t="s">
        <v>753</v>
      </c>
    </row>
    <row r="12" spans="1:13" ht="15" customHeight="1" x14ac:dyDescent="0.3">
      <c r="A12" s="33" t="s">
        <v>516</v>
      </c>
      <c r="B12" s="1"/>
      <c r="C12" s="1"/>
      <c r="D12" s="101">
        <v>0</v>
      </c>
      <c r="E12" s="101">
        <v>5793690</v>
      </c>
      <c r="F12" s="103">
        <v>0</v>
      </c>
      <c r="G12" s="101">
        <v>0</v>
      </c>
      <c r="H12" s="103">
        <v>0</v>
      </c>
      <c r="I12" s="103">
        <v>0</v>
      </c>
      <c r="J12" s="101">
        <v>21005</v>
      </c>
      <c r="K12" s="101">
        <v>1333480</v>
      </c>
      <c r="L12" s="686">
        <f t="shared" si="0"/>
        <v>7148175</v>
      </c>
      <c r="M12" s="466" t="s">
        <v>754</v>
      </c>
    </row>
    <row r="13" spans="1:13" ht="15" customHeight="1" x14ac:dyDescent="0.3">
      <c r="A13" s="33" t="s">
        <v>518</v>
      </c>
      <c r="B13" s="1"/>
      <c r="C13" s="1"/>
      <c r="D13" s="101">
        <v>0</v>
      </c>
      <c r="E13" s="101">
        <v>365499</v>
      </c>
      <c r="F13" s="103">
        <v>0</v>
      </c>
      <c r="G13" s="101">
        <v>0</v>
      </c>
      <c r="H13" s="103">
        <v>0</v>
      </c>
      <c r="I13" s="103">
        <v>0</v>
      </c>
      <c r="J13" s="101">
        <v>3574</v>
      </c>
      <c r="K13" s="101">
        <v>199752</v>
      </c>
      <c r="L13" s="686">
        <f t="shared" si="0"/>
        <v>568825</v>
      </c>
      <c r="M13" s="466" t="s">
        <v>755</v>
      </c>
    </row>
    <row r="14" spans="1:13" ht="15" customHeight="1" x14ac:dyDescent="0.3">
      <c r="A14" s="33" t="s">
        <v>519</v>
      </c>
      <c r="B14" s="1"/>
      <c r="C14" s="1"/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688">
        <f t="shared" si="0"/>
        <v>0</v>
      </c>
      <c r="M14" s="466" t="s">
        <v>756</v>
      </c>
    </row>
    <row r="15" spans="1:13" ht="15" customHeight="1" x14ac:dyDescent="0.3">
      <c r="A15" s="37" t="s">
        <v>512</v>
      </c>
      <c r="B15" s="1"/>
      <c r="C15" s="1"/>
      <c r="D15" s="102">
        <f t="shared" ref="D15:L15" si="2">D9-D10-D11-D12-D13-D14</f>
        <v>771074</v>
      </c>
      <c r="E15" s="102">
        <f t="shared" si="2"/>
        <v>7069280</v>
      </c>
      <c r="F15" s="102">
        <f t="shared" si="2"/>
        <v>80371</v>
      </c>
      <c r="G15" s="102">
        <f t="shared" si="2"/>
        <v>446578</v>
      </c>
      <c r="H15" s="102">
        <f t="shared" si="2"/>
        <v>0</v>
      </c>
      <c r="I15" s="102">
        <f t="shared" si="2"/>
        <v>0</v>
      </c>
      <c r="J15" s="102">
        <f t="shared" si="2"/>
        <v>37955</v>
      </c>
      <c r="K15" s="102">
        <f t="shared" si="2"/>
        <v>681044</v>
      </c>
      <c r="L15" s="102">
        <f t="shared" si="2"/>
        <v>9086302</v>
      </c>
      <c r="M15" s="466" t="s">
        <v>757</v>
      </c>
    </row>
    <row r="16" spans="1:13" ht="15" customHeight="1" x14ac:dyDescent="0.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1"/>
      <c r="L16" s="1"/>
    </row>
    <row r="17" spans="1:13" ht="24" customHeight="1" x14ac:dyDescent="0.3">
      <c r="A17" s="33" t="s">
        <v>16</v>
      </c>
      <c r="B17" s="1"/>
      <c r="C17" s="1"/>
      <c r="D17" s="39" t="s">
        <v>29</v>
      </c>
      <c r="E17" s="39" t="s">
        <v>30</v>
      </c>
      <c r="F17" s="39" t="s">
        <v>31</v>
      </c>
      <c r="G17" s="39" t="s">
        <v>29</v>
      </c>
      <c r="H17" s="39" t="s">
        <v>17</v>
      </c>
      <c r="I17" s="39" t="s">
        <v>17</v>
      </c>
      <c r="J17" s="45" t="s">
        <v>32</v>
      </c>
      <c r="K17" s="45" t="s">
        <v>32</v>
      </c>
      <c r="L17" s="46"/>
    </row>
    <row r="18" spans="1:13" s="321" customFormat="1" ht="15" customHeight="1" x14ac:dyDescent="0.3">
      <c r="A18" s="174"/>
      <c r="D18" s="175"/>
      <c r="E18" s="175"/>
      <c r="F18" s="175"/>
      <c r="G18" s="175"/>
      <c r="H18" s="175"/>
      <c r="I18" s="175"/>
      <c r="J18" s="176"/>
      <c r="K18" s="176"/>
      <c r="L18" s="177"/>
    </row>
    <row r="19" spans="1:13" s="321" customFormat="1" ht="15" customHeight="1" x14ac:dyDescent="0.3">
      <c r="A19" s="174" t="s">
        <v>253</v>
      </c>
      <c r="D19" s="175"/>
      <c r="E19" s="175"/>
      <c r="F19" s="175"/>
      <c r="G19" s="175"/>
      <c r="H19" s="175"/>
      <c r="I19" s="175"/>
      <c r="J19" s="176"/>
      <c r="K19" s="176"/>
      <c r="L19" s="177"/>
    </row>
    <row r="20" spans="1:13" s="321" customFormat="1" ht="15" customHeight="1" x14ac:dyDescent="0.3">
      <c r="A20" s="174"/>
      <c r="D20" s="175"/>
      <c r="E20" s="175"/>
      <c r="F20" s="175"/>
      <c r="G20" s="175"/>
      <c r="H20" s="175"/>
      <c r="I20" s="175"/>
      <c r="J20" s="176"/>
      <c r="K20" s="176"/>
      <c r="L20" s="177"/>
    </row>
    <row r="21" spans="1:13" s="321" customFormat="1" ht="15" customHeight="1" x14ac:dyDescent="0.3">
      <c r="A21" s="174" t="s">
        <v>254</v>
      </c>
      <c r="D21" s="178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334">
        <f>SUM(D21:K21)</f>
        <v>0</v>
      </c>
      <c r="M21" s="468" t="s">
        <v>758</v>
      </c>
    </row>
    <row r="22" spans="1:13" s="321" customFormat="1" ht="15" customHeight="1" x14ac:dyDescent="0.3">
      <c r="A22" s="183" t="s">
        <v>256</v>
      </c>
      <c r="B22" s="184"/>
      <c r="C22" s="184"/>
      <c r="D22" s="178">
        <v>0</v>
      </c>
      <c r="E22" s="185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335">
        <f>SUM(D22:K22)</f>
        <v>0</v>
      </c>
      <c r="M22" s="469" t="s">
        <v>759</v>
      </c>
    </row>
    <row r="23" spans="1:13" s="321" customFormat="1" ht="15" customHeight="1" x14ac:dyDescent="0.3">
      <c r="A23" s="186" t="s">
        <v>255</v>
      </c>
      <c r="B23" s="187"/>
      <c r="C23" s="187"/>
      <c r="D23" s="188">
        <f>D21-D22</f>
        <v>0</v>
      </c>
      <c r="E23" s="188">
        <f>E21-E22</f>
        <v>0</v>
      </c>
      <c r="F23" s="188">
        <f t="shared" ref="F23:L23" si="3">F21-F22</f>
        <v>0</v>
      </c>
      <c r="G23" s="188">
        <f t="shared" si="3"/>
        <v>0</v>
      </c>
      <c r="H23" s="188">
        <f t="shared" si="3"/>
        <v>0</v>
      </c>
      <c r="I23" s="188">
        <f t="shared" si="3"/>
        <v>0</v>
      </c>
      <c r="J23" s="188">
        <f t="shared" si="3"/>
        <v>0</v>
      </c>
      <c r="K23" s="188">
        <f t="shared" si="3"/>
        <v>0</v>
      </c>
      <c r="L23" s="188">
        <f t="shared" si="3"/>
        <v>0</v>
      </c>
      <c r="M23" s="462" t="s">
        <v>760</v>
      </c>
    </row>
    <row r="24" spans="1:13" s="321" customFormat="1" ht="15" customHeight="1" x14ac:dyDescent="0.3">
      <c r="A24" s="179"/>
      <c r="B24" s="180"/>
      <c r="C24" s="180"/>
      <c r="D24" s="181"/>
      <c r="E24" s="178"/>
      <c r="F24" s="175"/>
      <c r="G24" s="175"/>
      <c r="H24" s="175"/>
      <c r="I24" s="175"/>
      <c r="J24" s="176"/>
      <c r="K24" s="176"/>
      <c r="L24" s="177"/>
    </row>
    <row r="25" spans="1:13" s="321" customFormat="1" ht="15" customHeight="1" x14ac:dyDescent="0.3">
      <c r="A25" s="728" t="s">
        <v>590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</row>
    <row r="26" spans="1:13" s="321" customFormat="1" ht="15" customHeight="1" x14ac:dyDescent="0.3">
      <c r="A26" s="728"/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L26" s="728"/>
    </row>
    <row r="27" spans="1:13" s="321" customFormat="1" ht="15" customHeight="1" x14ac:dyDescent="0.3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</row>
    <row r="28" spans="1:13" ht="15" customHeight="1" x14ac:dyDescent="0.3">
      <c r="A28" s="33" t="s">
        <v>16</v>
      </c>
      <c r="B28" s="1"/>
      <c r="C28" s="1"/>
      <c r="D28" s="39"/>
    </row>
    <row r="29" spans="1:13" ht="15" customHeight="1" x14ac:dyDescent="0.3">
      <c r="A29" s="174"/>
      <c r="B29" s="321"/>
      <c r="C29" s="321"/>
      <c r="D29" s="175"/>
    </row>
    <row r="30" spans="1:13" ht="15" customHeight="1" x14ac:dyDescent="0.3">
      <c r="A30" s="336" t="s">
        <v>19</v>
      </c>
      <c r="B30" s="321"/>
      <c r="C30" s="180"/>
      <c r="D30" s="180" t="s">
        <v>29</v>
      </c>
    </row>
    <row r="31" spans="1:13" ht="15" customHeight="1" x14ac:dyDescent="0.3">
      <c r="A31" s="336" t="s">
        <v>591</v>
      </c>
      <c r="B31" s="180"/>
      <c r="C31" s="180"/>
      <c r="D31" s="180"/>
    </row>
    <row r="32" spans="1:13" ht="15" customHeight="1" x14ac:dyDescent="0.3">
      <c r="A32" s="180" t="s">
        <v>592</v>
      </c>
      <c r="B32" s="180"/>
      <c r="C32" s="180"/>
      <c r="D32" s="180" t="s">
        <v>593</v>
      </c>
    </row>
    <row r="33" spans="1:4" ht="15" customHeight="1" x14ac:dyDescent="0.3">
      <c r="A33" s="180" t="s">
        <v>594</v>
      </c>
      <c r="B33" s="180"/>
      <c r="C33" s="180"/>
      <c r="D33" s="180" t="s">
        <v>595</v>
      </c>
    </row>
    <row r="34" spans="1:4" ht="15" customHeight="1" x14ac:dyDescent="0.3">
      <c r="A34" s="180" t="s">
        <v>596</v>
      </c>
      <c r="B34" s="180"/>
      <c r="C34" s="180"/>
      <c r="D34" s="180" t="s">
        <v>593</v>
      </c>
    </row>
    <row r="35" spans="1:4" ht="15" customHeight="1" x14ac:dyDescent="0.3">
      <c r="A35" s="180" t="s">
        <v>597</v>
      </c>
      <c r="B35" s="180"/>
      <c r="C35" s="180"/>
      <c r="D35" s="180" t="s">
        <v>598</v>
      </c>
    </row>
    <row r="36" spans="1:4" ht="15" customHeight="1" x14ac:dyDescent="0.3">
      <c r="A36" s="180" t="s">
        <v>599</v>
      </c>
      <c r="B36" s="180"/>
      <c r="C36" s="180"/>
      <c r="D36" s="180" t="s">
        <v>595</v>
      </c>
    </row>
    <row r="37" spans="1:4" ht="15" customHeight="1" x14ac:dyDescent="0.3">
      <c r="A37" s="180" t="s">
        <v>600</v>
      </c>
      <c r="B37" s="180"/>
      <c r="C37" s="180"/>
      <c r="D37" s="180" t="s">
        <v>601</v>
      </c>
    </row>
    <row r="38" spans="1:4" ht="15" customHeight="1" x14ac:dyDescent="0.3">
      <c r="A38" s="336" t="s">
        <v>602</v>
      </c>
      <c r="B38" s="180"/>
      <c r="C38" s="180"/>
      <c r="D38" s="180" t="s">
        <v>603</v>
      </c>
    </row>
    <row r="39" spans="1:4" ht="15" customHeight="1" x14ac:dyDescent="0.3">
      <c r="A39" s="336" t="s">
        <v>22</v>
      </c>
      <c r="B39" s="180"/>
      <c r="C39" s="180"/>
      <c r="D39" s="180" t="s">
        <v>603</v>
      </c>
    </row>
    <row r="40" spans="1:4" ht="15" customHeight="1" x14ac:dyDescent="0.3">
      <c r="A40" s="336" t="s">
        <v>604</v>
      </c>
      <c r="B40" s="180"/>
      <c r="C40" s="180"/>
      <c r="D40" s="180"/>
    </row>
    <row r="41" spans="1:4" ht="15" customHeight="1" x14ac:dyDescent="0.3">
      <c r="A41" s="180" t="s">
        <v>605</v>
      </c>
      <c r="B41" s="180"/>
      <c r="C41" s="180"/>
      <c r="D41" s="180" t="s">
        <v>606</v>
      </c>
    </row>
    <row r="42" spans="1:4" ht="15" customHeight="1" x14ac:dyDescent="0.3">
      <c r="A42" s="180" t="s">
        <v>607</v>
      </c>
      <c r="B42" s="180"/>
      <c r="C42" s="180"/>
      <c r="D42" s="180" t="s">
        <v>608</v>
      </c>
    </row>
    <row r="43" spans="1:4" ht="15" customHeight="1" x14ac:dyDescent="0.3">
      <c r="A43" s="336" t="s">
        <v>609</v>
      </c>
      <c r="B43" s="180"/>
      <c r="C43" s="180"/>
      <c r="D43" s="180"/>
    </row>
    <row r="44" spans="1:4" ht="15" customHeight="1" x14ac:dyDescent="0.3">
      <c r="A44" s="180" t="s">
        <v>610</v>
      </c>
      <c r="B44" s="180"/>
      <c r="C44" s="180"/>
      <c r="D44" s="180" t="s">
        <v>598</v>
      </c>
    </row>
    <row r="45" spans="1:4" ht="15" customHeight="1" x14ac:dyDescent="0.3">
      <c r="A45" s="180" t="s">
        <v>611</v>
      </c>
      <c r="B45" s="180"/>
      <c r="C45" s="180"/>
      <c r="D45" s="180" t="s">
        <v>612</v>
      </c>
    </row>
    <row r="46" spans="1:4" ht="15" customHeight="1" x14ac:dyDescent="0.3">
      <c r="A46" s="180" t="s">
        <v>613</v>
      </c>
      <c r="B46" s="180"/>
      <c r="C46" s="180"/>
      <c r="D46" s="180" t="s">
        <v>614</v>
      </c>
    </row>
    <row r="47" spans="1:4" ht="15" customHeight="1" x14ac:dyDescent="0.3">
      <c r="A47" s="180" t="s">
        <v>615</v>
      </c>
      <c r="B47" s="180"/>
      <c r="C47" s="180"/>
      <c r="D47" s="180" t="s">
        <v>616</v>
      </c>
    </row>
    <row r="48" spans="1:4" ht="15" customHeight="1" x14ac:dyDescent="0.3">
      <c r="A48" s="180" t="s">
        <v>617</v>
      </c>
      <c r="B48" s="180"/>
      <c r="C48" s="180"/>
      <c r="D48" s="180" t="s">
        <v>618</v>
      </c>
    </row>
    <row r="49" spans="1:4" ht="15" customHeight="1" x14ac:dyDescent="0.3">
      <c r="A49" s="180"/>
      <c r="B49" s="180"/>
      <c r="C49" s="180"/>
      <c r="D49" s="180"/>
    </row>
    <row r="50" spans="1:4" ht="15" customHeight="1" x14ac:dyDescent="0.3">
      <c r="A50" s="180" t="s">
        <v>619</v>
      </c>
      <c r="B50" s="180"/>
      <c r="C50" s="180"/>
      <c r="D50" s="180"/>
    </row>
  </sheetData>
  <mergeCells count="1">
    <mergeCell ref="A25:L26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23</vt:i4>
      </vt:variant>
      <vt:variant>
        <vt:lpstr>Navngitte områder</vt:lpstr>
      </vt:variant>
      <vt:variant>
        <vt:i4>2</vt:i4>
      </vt:variant>
    </vt:vector>
  </HeadingPairs>
  <TitlesOfParts>
    <vt:vector size="25" baseType="lpstr">
      <vt:lpstr>Resultatregnskap</vt:lpstr>
      <vt:lpstr>Balanse - eiendeler</vt:lpstr>
      <vt:lpstr>Balanse - Gjeld og kapital</vt:lpstr>
      <vt:lpstr>Statsregnskap - netto</vt:lpstr>
      <vt:lpstr>Note1</vt:lpstr>
      <vt:lpstr>Note2</vt:lpstr>
      <vt:lpstr>Note3</vt:lpstr>
      <vt:lpstr>Note4</vt:lpstr>
      <vt:lpstr>Note5</vt:lpstr>
      <vt:lpstr>Note6</vt:lpstr>
      <vt:lpstr>Note8</vt:lpstr>
      <vt:lpstr>Note 10</vt:lpstr>
      <vt:lpstr>Note 11</vt:lpstr>
      <vt:lpstr>Note12</vt:lpstr>
      <vt:lpstr>Note 13</vt:lpstr>
      <vt:lpstr>Note14</vt:lpstr>
      <vt:lpstr>Note 15 NTNU</vt:lpstr>
      <vt:lpstr>Note16</vt:lpstr>
      <vt:lpstr>Note17</vt:lpstr>
      <vt:lpstr>Note 18</vt:lpstr>
      <vt:lpstr>Note 21</vt:lpstr>
      <vt:lpstr>Note 22</vt:lpstr>
      <vt:lpstr>Resultat - Budsjettoppfølging</vt:lpstr>
      <vt:lpstr>'Note 15 NTNU'!Utskriftsområde</vt:lpstr>
      <vt:lpstr>Note5!Utskriftsområde</vt:lpstr>
    </vt:vector>
  </TitlesOfParts>
  <Company>SSØ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0-peol</dc:creator>
  <cp:lastModifiedBy>Inger Beate Madsvåg</cp:lastModifiedBy>
  <cp:lastPrinted>2013-02-11T14:13:20Z</cp:lastPrinted>
  <dcterms:created xsi:type="dcterms:W3CDTF">2005-10-21T07:03:32Z</dcterms:created>
  <dcterms:modified xsi:type="dcterms:W3CDTF">2013-02-14T10:17:22Z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