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61" windowWidth="15345" windowHeight="8415" tabRatio="901" activeTab="2"/>
  </bookViews>
  <sheets>
    <sheet name="Resultatregnskap" sheetId="1" r:id="rId1"/>
    <sheet name="Balanse - eiendeler" sheetId="2" r:id="rId2"/>
    <sheet name="Balanse - Gjeld og kapital" sheetId="3" r:id="rId3"/>
    <sheet name="Kontantstrøm-direkte" sheetId="4" r:id="rId4"/>
    <sheet name="Statsregnskap - netto" sheetId="5" r:id="rId5"/>
    <sheet name="Note 1" sheetId="6" r:id="rId6"/>
    <sheet name="Note 2" sheetId="7" r:id="rId7"/>
    <sheet name="Note 3" sheetId="8" r:id="rId8"/>
    <sheet name="Note 4" sheetId="9" r:id="rId9"/>
    <sheet name="Note 5" sheetId="10" r:id="rId10"/>
    <sheet name="Note 6" sheetId="11" r:id="rId11"/>
    <sheet name="Note 8 " sheetId="12" r:id="rId12"/>
    <sheet name="Note 10" sheetId="13" r:id="rId13"/>
    <sheet name="Note 11" sheetId="14" r:id="rId14"/>
    <sheet name="Note 12" sheetId="15" r:id="rId15"/>
    <sheet name="Note 13" sheetId="16" r:id="rId16"/>
    <sheet name="Note 14" sheetId="17" r:id="rId17"/>
    <sheet name="Note 15" sheetId="18" r:id="rId18"/>
    <sheet name="Note 16" sheetId="19" r:id="rId19"/>
    <sheet name="Note 17" sheetId="20" r:id="rId20"/>
    <sheet name="Note 18" sheetId="21" r:id="rId21"/>
    <sheet name="Note21" sheetId="22" r:id="rId22"/>
    <sheet name="Resultat - Budsjettoppfølging" sheetId="23" r:id="rId23"/>
  </sheets>
  <definedNames>
    <definedName name="_xlnm.Print_Area" localSheetId="5">'Note 1'!$A$1:$K$155</definedName>
  </definedNames>
  <calcPr fullCalcOnLoad="1"/>
</workbook>
</file>

<file path=xl/sharedStrings.xml><?xml version="1.0" encoding="utf-8"?>
<sst xmlns="http://schemas.openxmlformats.org/spreadsheetml/2006/main" count="977" uniqueCount="840">
  <si>
    <t>N1.13</t>
  </si>
  <si>
    <t>N1.14</t>
  </si>
  <si>
    <t>N1.15</t>
  </si>
  <si>
    <t>N1.16</t>
  </si>
  <si>
    <t>N1.17</t>
  </si>
  <si>
    <t>N1.18</t>
  </si>
  <si>
    <t>N1.19</t>
  </si>
  <si>
    <t>N1.20</t>
  </si>
  <si>
    <t>N1.21</t>
  </si>
  <si>
    <t>N1.22</t>
  </si>
  <si>
    <t>N1.23</t>
  </si>
  <si>
    <t>N1.24</t>
  </si>
  <si>
    <t>N1.25</t>
  </si>
  <si>
    <t>N1.26</t>
  </si>
  <si>
    <t>N1.27</t>
  </si>
  <si>
    <t>N1.28</t>
  </si>
  <si>
    <t>N1.29</t>
  </si>
  <si>
    <t>N1.30</t>
  </si>
  <si>
    <t>N1.31</t>
  </si>
  <si>
    <t>N1.32</t>
  </si>
  <si>
    <t>N1.33</t>
  </si>
  <si>
    <t>N1.34</t>
  </si>
  <si>
    <t>N1.35</t>
  </si>
  <si>
    <t>N1.36</t>
  </si>
  <si>
    <t>N1.37</t>
  </si>
  <si>
    <t>N1.38</t>
  </si>
  <si>
    <t>N1.39</t>
  </si>
  <si>
    <t>N1.40</t>
  </si>
  <si>
    <t>N1.41</t>
  </si>
  <si>
    <t>N1.42</t>
  </si>
  <si>
    <t>N1.43</t>
  </si>
  <si>
    <t>N1.44</t>
  </si>
  <si>
    <t>N1.45</t>
  </si>
  <si>
    <t>N1.46</t>
  </si>
  <si>
    <t>N1.47</t>
  </si>
  <si>
    <t>N1.48</t>
  </si>
  <si>
    <t>N1.49</t>
  </si>
  <si>
    <t>N1.50</t>
  </si>
  <si>
    <t>N1.51</t>
  </si>
  <si>
    <t>N1.52</t>
  </si>
  <si>
    <t>N1.53</t>
  </si>
  <si>
    <t>N1.54</t>
  </si>
  <si>
    <t>N1.55</t>
  </si>
  <si>
    <t>N1.56</t>
  </si>
  <si>
    <t>N1.57</t>
  </si>
  <si>
    <t>N1.58</t>
  </si>
  <si>
    <t>N1.59</t>
  </si>
  <si>
    <t>N1.60</t>
  </si>
  <si>
    <t>N1.61</t>
  </si>
  <si>
    <t>N1.62</t>
  </si>
  <si>
    <t>N1.63</t>
  </si>
  <si>
    <t>N1.64</t>
  </si>
  <si>
    <t>N1.65</t>
  </si>
  <si>
    <t>N1.66</t>
  </si>
  <si>
    <t>BIV.3</t>
  </si>
  <si>
    <t>Andre bankinnskudd</t>
  </si>
  <si>
    <t>Bankinnskudd på konsernkonto i Norges Bank</t>
  </si>
  <si>
    <t>- utbetaling av tilskudd/overføring fra NFR til andre</t>
  </si>
  <si>
    <t>Periodens tilskudd/overføring fra regionale forskningsfond</t>
  </si>
  <si>
    <t>N1.22A</t>
  </si>
  <si>
    <t>- utbetaling av tilskudd/overføring fra regionale forskningsfond til andre</t>
  </si>
  <si>
    <t>N1.22B</t>
  </si>
  <si>
    <t>Note 21 Spesifikasjon av andre innbetalinger (kontantstrømoppstillingen)</t>
  </si>
  <si>
    <t>Andre innbetalinger</t>
  </si>
  <si>
    <t>Tilskudd til annen bidragsfinansiert aktivitet</t>
  </si>
  <si>
    <t>Innbetalinger fra kommunale og fylkeskommunale etater</t>
  </si>
  <si>
    <t>N21.1</t>
  </si>
  <si>
    <t xml:space="preserve">Innbetalinger fra organisasjoner </t>
  </si>
  <si>
    <t>N21.2</t>
  </si>
  <si>
    <t>N21.3</t>
  </si>
  <si>
    <t>Innbetalinger fra EU  fra rammeprogram for forskning</t>
  </si>
  <si>
    <t>N21.4</t>
  </si>
  <si>
    <t>Innbetalinger fra EU  til undervisning og andre formål</t>
  </si>
  <si>
    <t>N21.5</t>
  </si>
  <si>
    <t xml:space="preserve">Innbetalinger fra stiftelser </t>
  </si>
  <si>
    <t>N21.6</t>
  </si>
  <si>
    <t>Innbetalinger fra andre</t>
  </si>
  <si>
    <t>N21.7</t>
  </si>
  <si>
    <t>Sum tilskudd til bidragsfinansiert aktivitet</t>
  </si>
  <si>
    <t>Øvrige innbetalinger</t>
  </si>
  <si>
    <t>Anskaffelseskost 31.12.2009</t>
  </si>
  <si>
    <t>Akkumulerte nedskrivninger  31.12.2009</t>
  </si>
  <si>
    <t>Akkumulerte avskrivninger 31.12.2009</t>
  </si>
  <si>
    <t>Akkumulerte nedskrivninger pr 31.12.2009</t>
  </si>
  <si>
    <t>Note 10 Tilskuddsforvaltning</t>
  </si>
  <si>
    <t>Note 12 Varebeholdninger</t>
  </si>
  <si>
    <t>Note 13 Kundefordringer</t>
  </si>
  <si>
    <t>Note 16 Opptjente, ikke fakturerte inntekter / Forskuddsbetalte, ikke opptjente inntekter</t>
  </si>
  <si>
    <t>Note 18 Annen kortsiktig gjeld</t>
  </si>
  <si>
    <t>Note 17 Bankinnskudd, kontanter og lignende</t>
  </si>
  <si>
    <t>Note 14 Andre kortsiktige fordringer</t>
  </si>
  <si>
    <t xml:space="preserve">Note 8 Innskutt og opptjent virksomhetskapital (nettobudsjetterte virksomheter) </t>
  </si>
  <si>
    <t>Gjennomsnittlig kapitalbinding i år 2010:</t>
  </si>
  <si>
    <t>Fastsatt rente for år 2010:</t>
  </si>
  <si>
    <t>Justering av åpningsbalanse, Byggefase 1:</t>
  </si>
  <si>
    <t>virksomheten, se note 15. Opptjent virksomhetskapital tilsvarer dermed resultatet fra den eksternt</t>
  </si>
  <si>
    <t>i 2010. De faktiske kostnadene viste seg å bli 47 mill lavere enn det som var</t>
  </si>
  <si>
    <t>i kortsiktig gjeld. Dette var hovedsaklig periodiserte kostnader som var forventet fakturert</t>
  </si>
  <si>
    <t xml:space="preserve">Denne noten viser årets resultat fra NTNUs oppdragsprosjekter. I tillegg viser den hvor mye av </t>
  </si>
  <si>
    <t>virksomhetskapitalen som er bundet ved investering i aksjer.</t>
  </si>
  <si>
    <t xml:space="preserve">I tillegg viser noten den frie virksomhetskapitalen, her benevnt som Annen virksomhetskapital. </t>
  </si>
  <si>
    <t>Annen virksomhetskapital er delt mellom enhetene og NTNU sentralt. Noten viser denne fordelingen</t>
  </si>
  <si>
    <t xml:space="preserve">Tap på aksjer </t>
  </si>
  <si>
    <t>Gevinst salg av aksjer</t>
  </si>
  <si>
    <t>Spesifisering opptjent virksomhetskapital:</t>
  </si>
  <si>
    <t>Bunden virksomhetskapital 01.01</t>
  </si>
  <si>
    <t>Overført fra:</t>
  </si>
  <si>
    <t>Virksomhetskapital ved enhetene</t>
  </si>
  <si>
    <t>Annen virksomhetskapital</t>
  </si>
  <si>
    <t>Overført til:</t>
  </si>
  <si>
    <t>Annen virksomhetskapital ved nedskrivning av aksjer/salg av aksjer</t>
  </si>
  <si>
    <t>Virksomhetskapital ved enhetene 01.01</t>
  </si>
  <si>
    <t>* se spesifikasjon under</t>
  </si>
  <si>
    <t>Annen opptjent virksomhetskapital</t>
  </si>
  <si>
    <t>Annen opptjent virksomhetskapital 01.01</t>
  </si>
  <si>
    <t>Overført fra virksomhetskapital ved enhetene</t>
  </si>
  <si>
    <t>Overført til/fra virksomhetskapital ved investering av aksjer</t>
  </si>
  <si>
    <t>Gevinst salg av aksjer/Tilbakeført aksjekapital ved salg</t>
  </si>
  <si>
    <t>Annen opptjent virksomhetskapital 31.12</t>
  </si>
  <si>
    <t>Spesifikajson bundet egenkapital:</t>
  </si>
  <si>
    <t>Bokført verdi balanseførte aksjer og leieboerinnskudd jfr. Note 13</t>
  </si>
  <si>
    <t>Bokført verdi innskutt virksomhetskapital - aksjer og leieboerinnskudd</t>
  </si>
  <si>
    <t xml:space="preserve">Netto verdi balanseførte aksjer </t>
  </si>
  <si>
    <t>*Spesifiskasjon Virksomhetskapital ved enhetene.</t>
  </si>
  <si>
    <t>Ny avset-</t>
  </si>
  <si>
    <t>Benyttet</t>
  </si>
  <si>
    <t>Fakultetene</t>
  </si>
  <si>
    <t>AB</t>
  </si>
  <si>
    <t>HF</t>
  </si>
  <si>
    <t>IME</t>
  </si>
  <si>
    <t>IVT</t>
  </si>
  <si>
    <t>DMF</t>
  </si>
  <si>
    <t>NT</t>
  </si>
  <si>
    <t>SVT</t>
  </si>
  <si>
    <t>Sum virksomhetskapital ved enhetene</t>
  </si>
  <si>
    <t>Balanseført verdi kapital-regnskap</t>
  </si>
  <si>
    <t>Balanseført verdi virksomhets-regnskap</t>
  </si>
  <si>
    <t>Leiv Eiriksson Nyskaping AS</t>
  </si>
  <si>
    <t>Trondheim</t>
  </si>
  <si>
    <t>Interagon AS</t>
  </si>
  <si>
    <t>VIVA AS</t>
  </si>
  <si>
    <t>Bjugn</t>
  </si>
  <si>
    <t>Såkorninvest Midt-Norge AS</t>
  </si>
  <si>
    <t>Aksjer i gruppe 2</t>
  </si>
  <si>
    <t>NTNU Technology Transfer AS</t>
  </si>
  <si>
    <t>Vangslund AS</t>
  </si>
  <si>
    <t>Senter for økonomisk forskning AS</t>
  </si>
  <si>
    <t>NTNU Samfunnsforskning AS</t>
  </si>
  <si>
    <t>Oi! Trøndersk Mat og Drikke AS</t>
  </si>
  <si>
    <t>Aquaculture Engineering AS</t>
  </si>
  <si>
    <t>HUNT BioSciences AS</t>
  </si>
  <si>
    <t>Verdal</t>
  </si>
  <si>
    <t>Trådløse Trondheim AS</t>
  </si>
  <si>
    <t>Sum aksjer i gruppe 2</t>
  </si>
  <si>
    <t>Leieboerinnskudd - borettslagsleiligheter</t>
  </si>
  <si>
    <t>Posten leieboerinnskudd er åtte boretteslagsleiligheter kjøpt på 1970 tallet. Leilighetene brukes til utleie til gjesteforskere og andre vitenskapelige ansatte.</t>
  </si>
  <si>
    <t>Utstyr universitetsklinikken</t>
  </si>
  <si>
    <t>Påløpte variable lønnskostnader periodisert</t>
  </si>
  <si>
    <t>Påløpte kostnader og andre periodiseringer</t>
  </si>
  <si>
    <t>Utenlandsstudier medisin</t>
  </si>
  <si>
    <t>Ny avsetning 2010 (Overskudd avsluttede oppdragsprosjekter)</t>
  </si>
  <si>
    <t>Ny avsetning 2010</t>
  </si>
  <si>
    <t>Benyttet andel 2010</t>
  </si>
  <si>
    <t>ning 2010</t>
  </si>
  <si>
    <t>andel 2010</t>
  </si>
  <si>
    <t>Ikke inntektsført bevilgning, Tiltakspakke</t>
  </si>
  <si>
    <t>Driftsbygninger:</t>
  </si>
  <si>
    <t>Ventilasjon</t>
  </si>
  <si>
    <t>Lineært over 25 år</t>
  </si>
  <si>
    <t>Varme/sanitær</t>
  </si>
  <si>
    <t>Lineært over 30 år</t>
  </si>
  <si>
    <t>El kraft</t>
  </si>
  <si>
    <t>Tele/automatisering</t>
  </si>
  <si>
    <t>Lineært over 10 år</t>
  </si>
  <si>
    <t>Andre installasjoner</t>
  </si>
  <si>
    <t>Bygningskropp</t>
  </si>
  <si>
    <t>Lineært over 60 år</t>
  </si>
  <si>
    <t>Øvrige bygninger*</t>
  </si>
  <si>
    <t>Ingen avskrivninger</t>
  </si>
  <si>
    <t>Maskiner, transportmidler:</t>
  </si>
  <si>
    <t>Skip og lignende</t>
  </si>
  <si>
    <t>Lineært over 10 eller 20 år</t>
  </si>
  <si>
    <t>Biler og transportmidler</t>
  </si>
  <si>
    <t>Lineært over 7 år</t>
  </si>
  <si>
    <t>Annet inventar og utstyr:</t>
  </si>
  <si>
    <t>Inventar</t>
  </si>
  <si>
    <t>Maskiner og verktøy</t>
  </si>
  <si>
    <t>Lineært over 5 eller 10 år</t>
  </si>
  <si>
    <t>Teknisk vitenskapelig utstyr</t>
  </si>
  <si>
    <t>Lineært over 4, 8 eller 12 år</t>
  </si>
  <si>
    <t>Datautstyr/ IKT/Tele</t>
  </si>
  <si>
    <t>Lineært over 3 eller 5 år</t>
  </si>
  <si>
    <t>Kontormaskiner</t>
  </si>
  <si>
    <t>Lineært over 3 år</t>
  </si>
  <si>
    <t>* Øvrige bygninger er borettslagsleieligheter som NTNU eier.</t>
  </si>
  <si>
    <t>Justering av åpningsbalanse - Byggefase 1</t>
  </si>
  <si>
    <t>Årets resultat i AS/selskapet 2009</t>
  </si>
  <si>
    <t>Balanseført egenkapital i AS/selskapet pr 31.12.2009</t>
  </si>
  <si>
    <t>Akkumulerte avskrivninger avgang pr.31.08.2010</t>
  </si>
  <si>
    <t>Økning i avsetning for forpliktelser</t>
  </si>
  <si>
    <t>Fast likviditet i forhold til lønnsposter. (skatt,arb.giv, pensjon)</t>
  </si>
  <si>
    <t>Avsetning for forplikteser KD</t>
  </si>
  <si>
    <t>Avsetning for forpliktelser NFR</t>
  </si>
  <si>
    <t>Avsetning bidragsprosjekter</t>
  </si>
  <si>
    <t>Forskudd oppdragsprosjekter</t>
  </si>
  <si>
    <t>Egenkapital</t>
  </si>
  <si>
    <t>Netto Leverandørgjeld - kundefordringer</t>
  </si>
  <si>
    <t>Nedgang i Leverandørgjeld</t>
  </si>
  <si>
    <t>Nedgang  i forskudd fra oppdragsvirksomheten</t>
  </si>
  <si>
    <t>Eurokonto</t>
  </si>
  <si>
    <t xml:space="preserve">tilskudd til St.Olav og andre som får tildeling. </t>
  </si>
  <si>
    <t>med departementets brev pr 31/8-08 presentert under avsnittet tilskuddsforvaltning.</t>
  </si>
  <si>
    <t>Nedgang andre gjeldsposter</t>
  </si>
  <si>
    <t>Renteinntekter - Gaveforskterkningskonto</t>
  </si>
  <si>
    <t>Andre kontorkostnader</t>
  </si>
  <si>
    <t>Service og vedlikeholdsavtaler</t>
  </si>
  <si>
    <t xml:space="preserve">Øvrige driftskostnader </t>
  </si>
  <si>
    <t>Påløpt, ikke fakturert/mottatt andre inntekter</t>
  </si>
  <si>
    <t>Salg av teletjenester fra Telesentralen</t>
  </si>
  <si>
    <t>Leieinntekter lokaler</t>
  </si>
  <si>
    <t>Norges Forskningsråd</t>
  </si>
  <si>
    <t>Refusjon/inntekter fra bygningsdrift</t>
  </si>
  <si>
    <t>Samarbeidsorganet Helse Midt Norge</t>
  </si>
  <si>
    <t>Norad midler via SIU</t>
  </si>
  <si>
    <t>Andre tilskudd</t>
  </si>
  <si>
    <t xml:space="preserve">Midler fra NFR gjelder der NTNU har prosjektansvar og koordinerer andre, er i tråd </t>
  </si>
  <si>
    <t>Samarbeidsorganet Helse Midt Norge består av helsefortak, St.Olavs Hospital og</t>
  </si>
  <si>
    <t>NTNU. NTNU ved DMF mottar alle midler for tildeling til forskningsprosjekter og viderefordeler</t>
  </si>
  <si>
    <t>NTNU mottar midler fra SIU som viderefordeles til utenlandske institusjoner.</t>
  </si>
  <si>
    <t>Inntekter kurs og seminarer</t>
  </si>
  <si>
    <t>Konstanterte tap kundefordringer</t>
  </si>
  <si>
    <t>Aldersfordeling kundefordringer:</t>
  </si>
  <si>
    <t>Antall dager</t>
  </si>
  <si>
    <t>NTNU har valgt å omarbeide budsjetttallene i hht slik aktivering av anleggsmidler blir ført ihht</t>
  </si>
  <si>
    <t>Ikke forfalt</t>
  </si>
  <si>
    <t>1-30</t>
  </si>
  <si>
    <t>31-60</t>
  </si>
  <si>
    <t>61-90</t>
  </si>
  <si>
    <t>181-360</t>
  </si>
  <si>
    <t>&gt; 360</t>
  </si>
  <si>
    <t>Gevinst ved salg av aksjer i Leiv Eriksson AS</t>
  </si>
  <si>
    <t>Innbetalinger fra næringsliv/privat</t>
  </si>
  <si>
    <t>Bøker og publikasjoner</t>
  </si>
  <si>
    <t>Innskudd statens konsernkonto rentebærende fondskonto (gaveforsterkning)</t>
  </si>
  <si>
    <t>Påløpt, ikke fakturerte inntekt aktive prosjekter</t>
  </si>
  <si>
    <t>Stiftelser/selskaper i NTNUs randsone</t>
  </si>
  <si>
    <t>Forskuddsfakturert inntekt aktive prosjekter</t>
  </si>
  <si>
    <t>Netto prosjektfordring/(-gjeld)</t>
  </si>
  <si>
    <t>Øvrige bankkonti inkl eurokonto</t>
  </si>
  <si>
    <t>Premiesats for 2009 har vært 12,28 prosent.</t>
  </si>
  <si>
    <t>Premiesats for 2008 har vært 10,41 prosent.</t>
  </si>
  <si>
    <t>Premiesats for 2010 har vært 13 prosent</t>
  </si>
  <si>
    <t>Virksomhet:</t>
  </si>
  <si>
    <t>Gevinst ved salg av eiendom, anlegg, maskiner mv.*</t>
  </si>
  <si>
    <t>Salg av eiendom</t>
  </si>
  <si>
    <t>Salg av maskiner, utstyr mv</t>
  </si>
  <si>
    <t>Salg av andre driftsmidler</t>
  </si>
  <si>
    <t>*  Vesentlige salgstransaksjoner skal kommenteres og det skal angis eventuell øremerking av midlene.</t>
  </si>
  <si>
    <t>Salgs- og leieinntekter</t>
  </si>
  <si>
    <t>Sum driftsinntekter</t>
  </si>
  <si>
    <t>Lønninger</t>
  </si>
  <si>
    <t>Feriepenger</t>
  </si>
  <si>
    <t>Arbeidsgiveravgift</t>
  </si>
  <si>
    <t>Sykepenger og andre refusjoner</t>
  </si>
  <si>
    <t>Andre ytelser</t>
  </si>
  <si>
    <t>Sum lønnskostnader</t>
  </si>
  <si>
    <t>F&amp;U</t>
  </si>
  <si>
    <t>Rettigheter mv.</t>
  </si>
  <si>
    <t>Avskrivningsatser (levetider)</t>
  </si>
  <si>
    <t>Virksomhets-spesifikt</t>
  </si>
  <si>
    <t>5 år / lineært</t>
  </si>
  <si>
    <t>Tomter</t>
  </si>
  <si>
    <t>Drifts-bygninger</t>
  </si>
  <si>
    <t>Øvrige bygninger</t>
  </si>
  <si>
    <t>Anlegg under utførelse</t>
  </si>
  <si>
    <t>Infrastruktur- eiendeler</t>
  </si>
  <si>
    <t>Beredskaps-anskaffelser</t>
  </si>
  <si>
    <t>Maskiner, transportmidler</t>
  </si>
  <si>
    <t>Annet inventar og utstyr</t>
  </si>
  <si>
    <t>Sum</t>
  </si>
  <si>
    <t>Fra anlegg under utførelse til annen gruppe</t>
  </si>
  <si>
    <t>Ingen avskrivning</t>
  </si>
  <si>
    <t>10-60 år dekomponert lineært</t>
  </si>
  <si>
    <t>20-60 år dekomponert lineært</t>
  </si>
  <si>
    <t>3-15 år lineært</t>
  </si>
  <si>
    <t>Leverandørgjeld</t>
  </si>
  <si>
    <t>Annen kortsiktig gjeld</t>
  </si>
  <si>
    <t>Andre fordringer</t>
  </si>
  <si>
    <t>Note</t>
  </si>
  <si>
    <t>Driftsinntekter</t>
  </si>
  <si>
    <t>Gevinst ved salg av eiendom, anlegg og maskiner</t>
  </si>
  <si>
    <t>Andre driftsinntekter</t>
  </si>
  <si>
    <t>Driftskostnader</t>
  </si>
  <si>
    <t>Varekostnader</t>
  </si>
  <si>
    <t>Andre driftskostnader</t>
  </si>
  <si>
    <t xml:space="preserve">Avskrivninger </t>
  </si>
  <si>
    <t>Nedskrivninger</t>
  </si>
  <si>
    <t>Sum driftskostnader</t>
  </si>
  <si>
    <t>Ordinært driftsresultat</t>
  </si>
  <si>
    <t>Finansinntekter og finanskostnader</t>
  </si>
  <si>
    <t>Finansinntekter</t>
  </si>
  <si>
    <t>Finanskostnader</t>
  </si>
  <si>
    <t>Sum finansinntekter og finanskostnader</t>
  </si>
  <si>
    <t>Utbytte fra selskaper m.v.</t>
  </si>
  <si>
    <t>Sum inntekter fra eierandeler i selskaper m.v.</t>
  </si>
  <si>
    <t>Resultat av ordinære aktiviteter</t>
  </si>
  <si>
    <t>Avregninger</t>
  </si>
  <si>
    <t>Sum avregninger</t>
  </si>
  <si>
    <t>Innkrevningsvirksomhet</t>
  </si>
  <si>
    <t>Inntekter av avgifter og gebyrer direkte til statskassen</t>
  </si>
  <si>
    <t>Andre inntekter fra innkrevningsvirksomhet</t>
  </si>
  <si>
    <t>Overføringer til statskassen</t>
  </si>
  <si>
    <t>Sum innkrevningsvirksomhet</t>
  </si>
  <si>
    <t>Tilskuddsforvaltning</t>
  </si>
  <si>
    <t>Overføringer fra statskassen til tilskudd til andre</t>
  </si>
  <si>
    <t>Utbetalinger av tilskudd til andre</t>
  </si>
  <si>
    <t>Sum tilskuddsforvaltning</t>
  </si>
  <si>
    <t>Periodens resultat</t>
  </si>
  <si>
    <r>
      <t>Inntekter</t>
    </r>
    <r>
      <rPr>
        <sz val="12"/>
        <rFont val="Arial"/>
        <family val="2"/>
      </rPr>
      <t xml:space="preserve"> </t>
    </r>
    <r>
      <rPr>
        <b/>
        <sz val="12"/>
        <rFont val="Arial"/>
        <family val="2"/>
      </rPr>
      <t>fra eierandeler i selskaper m.v.</t>
    </r>
  </si>
  <si>
    <t>EIENDELER</t>
  </si>
  <si>
    <t>I Immaterielle eiendeler</t>
  </si>
  <si>
    <t>Forskning og utvikling</t>
  </si>
  <si>
    <t>Rettigheter og lignende immaterielle eiendeler</t>
  </si>
  <si>
    <t>Sum immaterielle eiendeler</t>
  </si>
  <si>
    <t>II Varige driftsmidler</t>
  </si>
  <si>
    <t>Bygninger, tomter og annen fast eiendom</t>
  </si>
  <si>
    <t>Driftsløsøre, inventar, verktøy og lignende</t>
  </si>
  <si>
    <t>Beredskapsanskaffelser</t>
  </si>
  <si>
    <t>Sum varige driftsmidler</t>
  </si>
  <si>
    <t>III Finansielle anleggsmidler</t>
  </si>
  <si>
    <t>Investeringer i datterselskaper</t>
  </si>
  <si>
    <t xml:space="preserve">Investeringer i tilknyttet selskap </t>
  </si>
  <si>
    <t>Investeringer i aksjer og andeler</t>
  </si>
  <si>
    <t>Sum finansielle anleggsmidler</t>
  </si>
  <si>
    <t>Sum anleggsmidler</t>
  </si>
  <si>
    <t>B. Omløpsmidler</t>
  </si>
  <si>
    <t>I Varebeholdninger og forskudd til leverandører</t>
  </si>
  <si>
    <t>Varebeholdninger</t>
  </si>
  <si>
    <t>Forskuddsbetalinger til leverandører</t>
  </si>
  <si>
    <t>II Fordringer</t>
  </si>
  <si>
    <t>Kundefordringer</t>
  </si>
  <si>
    <t>Sum fordringer</t>
  </si>
  <si>
    <t>Sum omløpsmidler</t>
  </si>
  <si>
    <t>Sum eiendeler</t>
  </si>
  <si>
    <t>VIRKSOMHETSKAPITAL OG GJELD</t>
  </si>
  <si>
    <t>C. Virksomhetskapital</t>
  </si>
  <si>
    <t>I Innskutt virksomhetskapital</t>
  </si>
  <si>
    <t>Sum innskutt virksomhetskapital</t>
  </si>
  <si>
    <t>II Opptjent virksomhetskapital</t>
  </si>
  <si>
    <t>Sum opptjent virksomhetskapital</t>
  </si>
  <si>
    <t>Sum virksomhetskapital</t>
  </si>
  <si>
    <t>D. Gjeld</t>
  </si>
  <si>
    <t>I Avsetning for langsiktige forpliktelser</t>
  </si>
  <si>
    <t xml:space="preserve">Andre avsetninger for forpliktelser </t>
  </si>
  <si>
    <t>Sum avsetning for langsiktige forpliktelser</t>
  </si>
  <si>
    <t>II Annen langsiktig gjeld</t>
  </si>
  <si>
    <t>Øvrig langsiktig gjeld</t>
  </si>
  <si>
    <t>Sum annen langsiktig gjeld</t>
  </si>
  <si>
    <t>III Kortsiktig gjeld</t>
  </si>
  <si>
    <t>Skyldig skattetrekk</t>
  </si>
  <si>
    <t>Skyldige offentlige avgifter</t>
  </si>
  <si>
    <t>Avsatte feriepenger</t>
  </si>
  <si>
    <t>Sum kortsiktig gjeld</t>
  </si>
  <si>
    <t>Sum gjeld</t>
  </si>
  <si>
    <t xml:space="preserve">Sum virksomhetskapital og gjeld </t>
  </si>
  <si>
    <t>Innskutt virksomhetskapital</t>
  </si>
  <si>
    <t xml:space="preserve">Sum </t>
  </si>
  <si>
    <t>Fordringer</t>
  </si>
  <si>
    <t>Opptjente, ikke fakturerte inntekter</t>
  </si>
  <si>
    <t>Forskuddsbetalt lønn</t>
  </si>
  <si>
    <t>Personallån</t>
  </si>
  <si>
    <t>Andre fordringer på ansatte</t>
  </si>
  <si>
    <t>Forskuddbetalte kostnader</t>
  </si>
  <si>
    <t>Håndkasser og andre kontantbeholdninger</t>
  </si>
  <si>
    <t>Sum bankinnskudd og kontanter</t>
  </si>
  <si>
    <t>Innskudd statens konsernkonto (nettobudsjetterte virksomheter)</t>
  </si>
  <si>
    <t>III Kasse og bank</t>
  </si>
  <si>
    <t>4, 5</t>
  </si>
  <si>
    <t>Gjeld</t>
  </si>
  <si>
    <t>Andre kontanter og kontantekvivalenter</t>
  </si>
  <si>
    <t>Sum kasse og bank</t>
  </si>
  <si>
    <t>Reiseforskudd</t>
  </si>
  <si>
    <t>Kundefordringer til pålydende</t>
  </si>
  <si>
    <t>Sum kundefordringer</t>
  </si>
  <si>
    <t>Kontantstrømoppstilling etter den direkte modellen</t>
  </si>
  <si>
    <t>Kontantstrømmer fra operasjonelle aktiviteter</t>
  </si>
  <si>
    <t>Innbetalinger</t>
  </si>
  <si>
    <t>innbetalinger fra statskassen til tilskudd til andre</t>
  </si>
  <si>
    <t>innbetalinger fra salg av varer og tjenester</t>
  </si>
  <si>
    <t>innbetalinger av avgifter, gebyrer og lisenser</t>
  </si>
  <si>
    <t>innbetalinger av tilskudd og overføringer fra andre statsetater</t>
  </si>
  <si>
    <t>innbetalinger av utbytte</t>
  </si>
  <si>
    <t>innbetalinger av renter</t>
  </si>
  <si>
    <t>innbetaling av refusjoner</t>
  </si>
  <si>
    <t>andre innbetalinger</t>
  </si>
  <si>
    <t>Sum innbetalinger</t>
  </si>
  <si>
    <t>Utbetalinger</t>
  </si>
  <si>
    <t>utbetalinger av lønn og sosiale kostnader</t>
  </si>
  <si>
    <t>mellom regnskapsårene 2009 og 2010. Se note nr.18.</t>
  </si>
  <si>
    <t xml:space="preserve">forpliktelsesmodellen. </t>
  </si>
  <si>
    <t>utbetalinger for varer og tjenester for videresalg og eget forbruk</t>
  </si>
  <si>
    <t>utbetalinger av renter</t>
  </si>
  <si>
    <t>utbetalinger av skatter og offentlige avgifter</t>
  </si>
  <si>
    <t>andre utbetalinger</t>
  </si>
  <si>
    <t>Sum utbetalinger</t>
  </si>
  <si>
    <t>Netto kontantstrøm fra operasjonelle aktiviteter *</t>
  </si>
  <si>
    <t>Kontantstrømmer fra investeringsaktiviteter</t>
  </si>
  <si>
    <t>innbetalinger ved salg av varige driftsmidler</t>
  </si>
  <si>
    <t>utbetalinger ved kjøp av varige driftsmidler</t>
  </si>
  <si>
    <t>innbetalinger ved salg av aksjer og andeler i andre foretak</t>
  </si>
  <si>
    <t>utbetalinger ved kjøp av aksjer og andeler i andre foretak</t>
  </si>
  <si>
    <t>utbetalinger ved kjøp av andre investeringsobjekter</t>
  </si>
  <si>
    <t>innbetalinger ved salg av andre investeringsobjekter</t>
  </si>
  <si>
    <t>Netto kontantstrøm fra investeringsaktiviteter</t>
  </si>
  <si>
    <t>innbetalinger av virksomhetskapital</t>
  </si>
  <si>
    <t>tilbakebetalinger av virksomhetskapital</t>
  </si>
  <si>
    <t>utbetalinger av utbytte til statskassen</t>
  </si>
  <si>
    <t>Netto kontantstrøm fra finansieringsaktiviteter</t>
  </si>
  <si>
    <t>Effekt av valutakursendringer på kontanter og kontantekvivalenter</t>
  </si>
  <si>
    <t>Netto endring i kontanter og kontantekvivalenter</t>
  </si>
  <si>
    <t>Beholdning av kontanter og kontantekvivalenter ved periodens begynnelse</t>
  </si>
  <si>
    <t>Beholdning av kontanter og kontantekvivalenter ved periodens slutt</t>
  </si>
  <si>
    <t>* Avstemming</t>
  </si>
  <si>
    <t>periodens resultat</t>
  </si>
  <si>
    <t>ordinære avskrivninger</t>
  </si>
  <si>
    <t>nedskrivning av anleggsmidler</t>
  </si>
  <si>
    <t>netto avregninger</t>
  </si>
  <si>
    <t>resultatandel i datterselskap</t>
  </si>
  <si>
    <t>resultatandel tilknyttet selskap</t>
  </si>
  <si>
    <t>endring i varelager</t>
  </si>
  <si>
    <t>endring i kundefordringer</t>
  </si>
  <si>
    <t>endring i leverandørgjeld</t>
  </si>
  <si>
    <t>effekt av valutakursendringer</t>
  </si>
  <si>
    <t>ESFRI</t>
  </si>
  <si>
    <t>Nytt universitetsbibliotek</t>
  </si>
  <si>
    <t xml:space="preserve">Mva historikk BOA </t>
  </si>
  <si>
    <t>inntekter til pensjoner (kalkulatoriske)</t>
  </si>
  <si>
    <t>pensjonskostnader (kalkulatoriske)</t>
  </si>
  <si>
    <t>poster klassifisert som investerings- eller finansieringsaktiviteter</t>
  </si>
  <si>
    <t>endring i andre tidsavgrensningsposter</t>
  </si>
  <si>
    <t>Netto kontantstrøm fra operasjonelle aktiviteter</t>
  </si>
  <si>
    <t>Periode:</t>
  </si>
  <si>
    <t>Regnskap</t>
  </si>
  <si>
    <t>Statsregnskapsrapportering for nettobudsjetterte virksomheter</t>
  </si>
  <si>
    <t>Regnskapsførerkonto:</t>
  </si>
  <si>
    <t>I    Inngående beholdning</t>
  </si>
  <si>
    <t>II   Endring i perioden</t>
  </si>
  <si>
    <t>III  Utgående beholdning</t>
  </si>
  <si>
    <t xml:space="preserve">Innbetalingene fra EU økte med 50 mill. kr. i 2010. 20 mill. kr. av dette tilskrives for lavt inntektført i 2009 </t>
  </si>
  <si>
    <t xml:space="preserve">Mindre utstyrsanskaffelser : kostnadene pr 31.12.2009 var i utgangspunktet for høy </t>
  </si>
  <si>
    <t xml:space="preserve">med 47 mill. kr. Denne er derfor redusert slik at det skal gi et riktig bilde </t>
  </si>
  <si>
    <t>Posten Utstyr universitetsklinikken var i årsregnskapet 2009 presentert med 52,778 mill</t>
  </si>
  <si>
    <t xml:space="preserve">Bakgrunn: ved årsavslutning 2009 stod ca 2,3 mill Euro på NTNU's Eurokonto som skulle vært innbetalt til </t>
  </si>
  <si>
    <t xml:space="preserve">som ga lavere bevilgning for 2011. Den store økningen i 2010 medfører økt bevilgning igjen for 2012. </t>
  </si>
  <si>
    <t xml:space="preserve">EU-prosjekter i NTNU's regnskap i 2009. </t>
  </si>
  <si>
    <t xml:space="preserve">Budsjett-tall 2010: Internt budsjett for bevilgningsfinansiert virksomhet </t>
  </si>
  <si>
    <t xml:space="preserve">                + budsjett Bidrags- og oppdragsaktivitet (BOA) </t>
  </si>
  <si>
    <t>BOA: forutsatt at inntekt = kostnad,  fordelt 70% lønn og 30% drift</t>
  </si>
  <si>
    <t>Økningen i Opptjent, ikke fakturert inntekt og Forskudd fra kunder knyttet til næringslivet</t>
  </si>
  <si>
    <t>skyldes at kostnader er ført på delprosjekt og inntektene på hovedprosjekt</t>
  </si>
  <si>
    <t xml:space="preserve">Rutinene er innskjerpet slik at avregning mellom hoved- og delprosjekt foretas jevnlig. </t>
  </si>
  <si>
    <t>Inntekt fra bevilgninger</t>
  </si>
  <si>
    <t>Avregning med statskassen (bruttobudsjetterte)</t>
  </si>
  <si>
    <t>innbetalinger av bevilgning (nettobudsjetterte)</t>
  </si>
  <si>
    <t>Kontantstrømmer fra finansieringsaktiviteter (nettobudsjetterte)</t>
  </si>
  <si>
    <t xml:space="preserve">   Merk at det er den regnskapsmessige gevinst og ikke salgssum som skal spesifiseres under driftsinntekter, ref. også note 9.</t>
  </si>
  <si>
    <t>Avsatt til latent tap (-)</t>
  </si>
  <si>
    <t>arbeidsgiveravgift/gruppeliv ført på kap  5700/5309</t>
  </si>
  <si>
    <t>avsetning utsatte inntekter (tilgang anleggsmidler)</t>
  </si>
  <si>
    <t>Disponeringer</t>
  </si>
  <si>
    <t>Pensjoner kostnadsføres i resultatregnskapet basert på faktisk påløpt premie for regnskapsåret.</t>
  </si>
  <si>
    <t>Pensjonskostnader*</t>
  </si>
  <si>
    <t>Forskuddsbetalte, ikke opptjente inntekter</t>
  </si>
  <si>
    <t>Sum fordring</t>
  </si>
  <si>
    <t>inntekt fra bevilgning (bruttobudsjetterte)</t>
  </si>
  <si>
    <t>Husleie</t>
  </si>
  <si>
    <t>Vedlikehold egne bygg og anlegg</t>
  </si>
  <si>
    <t>Andre kostnader til drift av eiendom og lokaler</t>
  </si>
  <si>
    <t>Mindre utstyrsanskaffelser</t>
  </si>
  <si>
    <t>Leie av maskiner, inventar og lignende</t>
  </si>
  <si>
    <t>Konsulenter og andre kjøp av tjenester fra eksterne</t>
  </si>
  <si>
    <t>Reiser og diett</t>
  </si>
  <si>
    <t>Sum andre driftskostnader</t>
  </si>
  <si>
    <t>Renteinntekter</t>
  </si>
  <si>
    <t>Agio gevinst</t>
  </si>
  <si>
    <t>Annen finansinntekt</t>
  </si>
  <si>
    <t>Sum finansinntekter</t>
  </si>
  <si>
    <t>Rentekostnad</t>
  </si>
  <si>
    <t>Nedskrivning av aksjer</t>
  </si>
  <si>
    <t>Agio tap</t>
  </si>
  <si>
    <t>Annen finanskostnad</t>
  </si>
  <si>
    <t>Sum finanskostnader</t>
  </si>
  <si>
    <t>Mottatt utbytte fra selskap XX</t>
  </si>
  <si>
    <t>Mottatt utbytte fra selskap YY</t>
  </si>
  <si>
    <t>Sum mottatt utbytte</t>
  </si>
  <si>
    <t>Beregnet rentekostnad på investert kapital*:</t>
  </si>
  <si>
    <t>Grunnlag beregning av rentekostnad på investert kapital:</t>
  </si>
  <si>
    <t>Gjennom-snitt i perioden</t>
  </si>
  <si>
    <t>Balanseført verdi immaterielle eiendeler</t>
  </si>
  <si>
    <t>Balanseført verdi varige driftsmidler</t>
  </si>
  <si>
    <t xml:space="preserve">Beregning av rentekostnader på den kapitalen som er investert i virksomheten vises her i henhold til </t>
  </si>
  <si>
    <t>"Utkast til veiledningsnotat om renter på kapital"</t>
  </si>
  <si>
    <t>Forretnings-kontor</t>
  </si>
  <si>
    <t>Ervervsdato</t>
  </si>
  <si>
    <t>Antall    aksjer</t>
  </si>
  <si>
    <t>Eierandel</t>
  </si>
  <si>
    <t>Stemme-andel</t>
  </si>
  <si>
    <t>Sum anskaffelseskost</t>
  </si>
  <si>
    <t>innbetalinger av skatter, avgifter og gebyrer til statskassen</t>
  </si>
  <si>
    <t>Antall årsverk:</t>
  </si>
  <si>
    <t>Note 1 Spesifikasjon av driftsinntekter</t>
  </si>
  <si>
    <t>Note 2 Lønn og sosiale kostnader</t>
  </si>
  <si>
    <t>Note 3 Andre driftskostnader</t>
  </si>
  <si>
    <t>Note 4 Immaterielle eiendeler</t>
  </si>
  <si>
    <t>Note 5 Varige driftsmidler</t>
  </si>
  <si>
    <t>Note 6 Finansinntekter og finanskostnader</t>
  </si>
  <si>
    <t>Økningen i kjøp av konsulenttjenester er knyttet til Artsddatabanken, som har en økning på  ca 10 mill. i 2010</t>
  </si>
  <si>
    <t xml:space="preserve">Statlige bidrag har en nedgang på inntekten på 16 mill. </t>
  </si>
  <si>
    <t>Inntektene i 2010 er 13,5 mill lavere enn hva det skulle ha vært, dette skyldes en feilutstedt faktura i desember 2009 som ble kreditert i januar 2010.</t>
  </si>
  <si>
    <t>Kommentarer for 2010 regnskapet</t>
  </si>
  <si>
    <t>av inntektsføring av tiltakspakken i 2009. Inntekt i 2010 for denne posten er ihht gjeldende prinsipper og viser årets mottatte</t>
  </si>
  <si>
    <t>NTNU hadde i årsregnskapet for 2009 en klassifiseringsfeil av inntekt mellom Norges Forskningsråd (NFR) og bidrag fra Næringslivet.</t>
  </si>
  <si>
    <t>Feilen skyldes allokering av kostnader mellom prosjektene i de ulike finansieringkategoriene. Dette påvirker ikke inntekten fra NFR,</t>
  </si>
  <si>
    <t>Det er en generell økning på service/ vedlikehold på de ulike utstyrsgruppene som er i NTNU's eie.</t>
  </si>
  <si>
    <t>I tillegg var det en god del kostnader knyttet til utstyr ved Universitetsklinikken som var</t>
  </si>
  <si>
    <t xml:space="preserve">I 2009-regnskapet hadde NTNU valgt å ikke inntektsføre ubrukte bevilgninger fra </t>
  </si>
  <si>
    <t>Anskaffelseskost</t>
  </si>
  <si>
    <t>Ukurans</t>
  </si>
  <si>
    <t>Ukurans i beholdninger til internt bruk i virksomheten</t>
  </si>
  <si>
    <t>Ukurans i beholdninger beregnet på videresalg</t>
  </si>
  <si>
    <t>Sum ukurans</t>
  </si>
  <si>
    <t>Sum varebeholdninger</t>
  </si>
  <si>
    <t>bokført verdi avhendede anleggsmidler</t>
  </si>
  <si>
    <t>Beholdninger anskaffet til internt bruk i virksomheten</t>
  </si>
  <si>
    <t>Beholdninger beregnet på videresalg</t>
  </si>
  <si>
    <t>IV Avregning med statskassen</t>
  </si>
  <si>
    <t>Statlige etater</t>
  </si>
  <si>
    <t>Kommunale og fylkeskommunale etater</t>
  </si>
  <si>
    <t>Organisasjoner</t>
  </si>
  <si>
    <t>Næringsliv/privat</t>
  </si>
  <si>
    <t>Avskrivning Byggefase 1 og Byggefase 2</t>
  </si>
  <si>
    <t>Balanseført verdi 31.12.2010</t>
  </si>
  <si>
    <t>Tilgang pr. 31.12.2010</t>
  </si>
  <si>
    <t>Avgang anskaffelseskost pr. 31.12.2010</t>
  </si>
  <si>
    <t>Anskaffelseskost 31.12.2010</t>
  </si>
  <si>
    <t>Nedskrivninger pr.31.12.2010</t>
  </si>
  <si>
    <t>Ordinære avskrivninger pr.31.12.2010</t>
  </si>
  <si>
    <t>Akkumuert avskrivning avgang pr. 31.12.2010</t>
  </si>
  <si>
    <t>Tilgang pr.31.12.2010</t>
  </si>
  <si>
    <t>Nedskrivninger pr. 31.12.2010</t>
  </si>
  <si>
    <t>Ordinære avskrivninger pr. 31.12.2010</t>
  </si>
  <si>
    <t>Opptjent virksomhetskapital ved NTNU pr. 31.12.2010</t>
  </si>
  <si>
    <t>Bunden virksomhetskapital 31.12.2010</t>
  </si>
  <si>
    <t>Virksomhetskapital ved enhetene 31.12.2010</t>
  </si>
  <si>
    <t>og tatt til etterretning fra NTNU. Det er samme type problemstilling i 2010 og</t>
  </si>
  <si>
    <t>og alle midler som er mottatt i 2010 er inntektsført. For å gjøre regnskapet mer</t>
  </si>
  <si>
    <t xml:space="preserve">sammenlignbart og lesevennlig, har man valgt å omarbeide sammenligningstallene fra </t>
  </si>
  <si>
    <t>2009. Man har i henhold til dette omarbeidet tallene for 2009 også i notene 1 og 15.</t>
  </si>
  <si>
    <t>er gjort i notene 3 og 15.</t>
  </si>
  <si>
    <t>Pga beløpets størrelse har man valgt og ikke omarbeide sammenligningstall.</t>
  </si>
  <si>
    <t>En stor del av økningen i oppdragsinntekter fra næringslivet kan tilskrives et større samarbeidsprosjekt fra en næringslivsaktør som involverer flere fakultet.</t>
  </si>
  <si>
    <t xml:space="preserve">Man har gjennomgått det som tidligere har blitt aktivert i åpningsbalansen av byggefase 1 på sykehuset. Der har det vært et avvik mellom hva som ligger </t>
  </si>
  <si>
    <t>til NTNU og Helsebygg. Denne er justert ned med 4,9 mill. kr ihht til hva som skal være aktivert til NTNU og hva som ligger hos Helsebygg.</t>
  </si>
  <si>
    <t xml:space="preserve">Driftsbygninger er økt med 838,9 mill. kr som gjelder byggefase 2. Det er 227 mill. kr som er flyttet fra Anlegg under utførelse, samt ny overføring fra </t>
  </si>
  <si>
    <t>Helsebygg på 229 mill. kr for 2.tertial og 383 mill. kr for 3.tertial.</t>
  </si>
  <si>
    <t>Brattørkaia 17 ble ført under anlegg under utførelse i desember 2009. Det ble korrigert til teknisk vitenskapelig utstyr i 2010 med 12,9 mill. kr.</t>
  </si>
  <si>
    <t>finansierte virksomheten.</t>
  </si>
  <si>
    <t>Bevegelse 2010:</t>
  </si>
  <si>
    <t>Opptjent virksomhetskapital ved NTNU pr. 01.01.2010</t>
  </si>
  <si>
    <t>7,2 mill. kr er dermed et resultat akkumulert over flere år.</t>
  </si>
  <si>
    <t>Annen opptjent virksomhetskapital 31.12.2010</t>
  </si>
  <si>
    <t>Avsetning pr. 31.12.2010</t>
  </si>
  <si>
    <t>91-180</t>
  </si>
  <si>
    <t>Siden årsregnskapet for 2009 er Eurokontoen tatt inn i balansen i NTNUs regnskap. Sammenligningstall for 2009</t>
  </si>
  <si>
    <t>omarbeidet i henhold til dette</t>
  </si>
  <si>
    <t>Nedgang i likviditet fra 31.12.09 på  12 mill. kan forklares i følgende poster:</t>
  </si>
  <si>
    <t>Likviditet pr 31.12.2010 på 1569 mill. består av følgende poster:</t>
  </si>
  <si>
    <t>Rentekostnad fra Skatt Midt -  mva på Import av tjenester 2004-2009</t>
  </si>
  <si>
    <t>Renter fra Skatt Midt for utvidet mva-registering 05.08-10.09</t>
  </si>
  <si>
    <t>Virksomhet: NTNU</t>
  </si>
  <si>
    <t>Justering av byggefase 2 (fra 2.tertial-2010)</t>
  </si>
  <si>
    <t>VM</t>
  </si>
  <si>
    <t>Økning i kundefordringer</t>
  </si>
  <si>
    <t>Nedgang andre fordringer</t>
  </si>
  <si>
    <t>Mottatte gaver/gaveforsterkninger i perioden:</t>
  </si>
  <si>
    <t>Kreftforeningen</t>
  </si>
  <si>
    <t>Senter for matematikk</t>
  </si>
  <si>
    <t>Endring av sammenligningstall fra 2009</t>
  </si>
  <si>
    <t>Endring av sammenligningtall fra 2009</t>
  </si>
  <si>
    <t>Merknad årsverk: NTNU har økt med 177 årsverk siste år. Økningen har kommet i vitenskapelige stillinger, da idet alt vesentlige innen rekrutteringsstillingene (stipendiat, post.doc), med en liten økning i undervisnings- og forskerstillingene. Det har vært noen forflytninger innen de teknisk-administrative stillingsgruppene, hvor ingeniør og renholdsstillingene har gått noe ned, og saksbehandler/utrederstillingene har hatt en økning.</t>
  </si>
  <si>
    <t>BOA-prosjekter ved NTNU.</t>
  </si>
  <si>
    <t>Årsaken til nedgangen i forskuddsbetalte kostnader skyldes at det i 2009 var periodisert/tilbakeført</t>
  </si>
  <si>
    <t>en god del kostnader til husleie som var forskuddsbetalt i desember 2009, men som var</t>
  </si>
  <si>
    <t>kostnader for 1. halvår 2010.</t>
  </si>
  <si>
    <t xml:space="preserve">De samme fakturaene for 1. halvår 2011 ble bokført med faktura og hovedboksdato </t>
  </si>
  <si>
    <t>1. januar 2011 og det var derfor ingen behov for å periodisere kostnaden i 2010 regnskapet.</t>
  </si>
  <si>
    <t>Sammenligningtall for 2009 for posten periodens bevilgning fra Kunnskapsdepartementet er økt med 43,9 mill ihht til feilhåndtering</t>
  </si>
  <si>
    <t xml:space="preserve">Kunnskapsdepartementet knyttet til Tiltakspakken på 43,9 mill, og heller presentere </t>
  </si>
  <si>
    <t>det som kortsiktig gjeld. Dette ble påpekt som en feil ved revisjon av regnskapet</t>
  </si>
  <si>
    <t>periodisert. Posten er av vesentlig karakter og sammenligningstall er valgt omarbeidet</t>
  </si>
  <si>
    <t>bevilgning fra Kunnskapsdepartementet. Nærmere forklaring se note 18.</t>
  </si>
  <si>
    <t>men påvirker inntektsføring på bidrag fra Næringsliv som inntektsføres i takt med aktiviteten. Som følge av dette er inntekt i 2009 for Næringsliv</t>
  </si>
  <si>
    <t>justert ned med 15,8 mill. Dette påvirker resultatet i 2009 for NFR tilsvarende, da kostnadene knyttet til NFR-prosjekter øker. Videre forklaring se note 15.</t>
  </si>
  <si>
    <t>for å gi et riktig bilde av 2010-regnskapet for regnskapsbrukeren. Samme omarbeidelse</t>
  </si>
  <si>
    <t>Begge poster over påvirker resultatregnskap og balansen for 2009.</t>
  </si>
  <si>
    <t xml:space="preserve">Økningen av tilskuddsforvaltning skyldes i hovedsak viderefordeling til partnere innen </t>
  </si>
  <si>
    <t>FME som kom i full drift i 2010.</t>
  </si>
  <si>
    <t>Kostnadene ble automatisk allokert til riktig år.</t>
  </si>
  <si>
    <t>forskuddsbetalt i 2009. Dette prosjektet ble oppgjort i 2010 og samme behov for periodisering</t>
  </si>
  <si>
    <t>var ikke tilstede i 2010.</t>
  </si>
  <si>
    <t>Andre enheter inkl. NTNU Videre</t>
  </si>
  <si>
    <t xml:space="preserve">* Resterende forpliktelse vedrørende bokført verdi av avhendede anleggsmidler er inntektsført og vist i note 1 som "utsatt inntekt fra forpliktelse knyttet til investeringer, bokført verdi avhendede anleggsmidler" på grunn av at det er sannsynlighetsovervekt for at salgssummen tilfaller NTNU. </t>
  </si>
  <si>
    <t>Note 11 Investeringer i aksjer og selskapsandeler</t>
  </si>
  <si>
    <t>EU tilskudd/tildeling fra rammeprogram for forskning</t>
  </si>
  <si>
    <t>EU tilskudd/tildeling til undervisning og annet</t>
  </si>
  <si>
    <t>Stiftelser</t>
  </si>
  <si>
    <t>Andre</t>
  </si>
  <si>
    <t>Bunden virksomhetskapital:</t>
  </si>
  <si>
    <t>Annen opptjent virksomhetskapital:</t>
  </si>
  <si>
    <t xml:space="preserve">Nettobudsjetterte virksomheter kan ikke etablere virksomhetskapital innenfor den bevilgningsfinansierte </t>
  </si>
  <si>
    <t>virksomhet. Når virksomhetskapital er anvendt til dette formålet, er den å anse som bundet</t>
  </si>
  <si>
    <t>virksomhetskapital, dvs den kan ikke anvendes til å dekke eventuelle underskudd innenfor den løpende driften.</t>
  </si>
  <si>
    <t>* Gjelder bare institusjoner som balansefører anleggsmidler. Beregnet rentekostnad på investert kapital</t>
  </si>
  <si>
    <t xml:space="preserve"> skal kun gis som noteopplysning. Den beregnede rentekostnaden skal ikke regnskapsføres.</t>
  </si>
  <si>
    <t>Antall måneder på rapporteringstidspunktet: (må fylles ut)</t>
  </si>
  <si>
    <t xml:space="preserve">SUM      </t>
  </si>
  <si>
    <t>Norges forskningsråd</t>
  </si>
  <si>
    <t>Sum Norges forskningsråd</t>
  </si>
  <si>
    <t>- brutto benyttet til investeringsformål / varige driftsmidler av periodens bevilgning / driftstilskudd</t>
  </si>
  <si>
    <t>- utbetaling av tilskudd til andre</t>
  </si>
  <si>
    <t>Periodens  bevilgning fra Kunnskapsdepartementet *</t>
  </si>
  <si>
    <t>* Vesentlige tilskudd/overføringer skal spesifiseres på egne linjer</t>
  </si>
  <si>
    <t>*  Vesentlige tildelinger skal spesifiseres  på egne linjer.</t>
  </si>
  <si>
    <t>* Vesentlige tilskudd/tildelinger skal spesifiseres på egne linjer</t>
  </si>
  <si>
    <t>Gebyrer og lisenser</t>
  </si>
  <si>
    <t>Kostnadsførte investeringer og påkostninger</t>
  </si>
  <si>
    <t>Lønn og sosiale kostnader</t>
  </si>
  <si>
    <t>Tilskudd og overføringer fra andre departement</t>
  </si>
  <si>
    <t>Periodens tilskudd/overføring fra andre departement *</t>
  </si>
  <si>
    <t>Inntekt fra bevilgninger fra Kunnskapsdepartementet</t>
  </si>
  <si>
    <t>Andre poster som vedrører tilskudd og overføringer fra andre departement (spesifiseres)</t>
  </si>
  <si>
    <t>Andre poster som vedrører bevilgninger fra Kunnskapsdepartementet (spesifiseres)</t>
  </si>
  <si>
    <t xml:space="preserve">Sum tilskudd og overføringer fra andre departement </t>
  </si>
  <si>
    <t>Periodens tilskudd /overføring 1</t>
  </si>
  <si>
    <t>Periodens tilskudd /overføring 2</t>
  </si>
  <si>
    <t>Periodens tilskudd /overføring fra NFR</t>
  </si>
  <si>
    <t>Øvrige andre inntekter 1</t>
  </si>
  <si>
    <t>Øvrige andre inntekter 2</t>
  </si>
  <si>
    <t>Sum inntekt fra bevilgninger fra Kunnskapsdepartementet</t>
  </si>
  <si>
    <t>Tilskudd fra andre statlige forvaltningsorganer  *</t>
  </si>
  <si>
    <t>Andre poster som vedrører tilskudd fra andre statlige forvaltningsorganer (spesifiseres)</t>
  </si>
  <si>
    <t>Kunnskapsdepartementet</t>
  </si>
  <si>
    <t>Sum Kunnskapsdepartementet</t>
  </si>
  <si>
    <t>Opptjent virksomhetskapital</t>
  </si>
  <si>
    <t>Maskiner og transportmidler</t>
  </si>
  <si>
    <t>Obligasjoner og andre fordringer</t>
  </si>
  <si>
    <t>Overført bevilgning fra foregående år (bruttobudsjetterte virksomheter)</t>
  </si>
  <si>
    <t>- ubrukt bevilgning til investeringsformål (bruttobudsjetterte virksomheter)</t>
  </si>
  <si>
    <t>+ utsatt inntekt fra forpliktelse knyttet til investeringer (avskrivninger)</t>
  </si>
  <si>
    <t xml:space="preserve">+ utsatt inntekt fra forpliktelse knyttet til investeringer, bokført verdi avhendede anleggsmidler </t>
  </si>
  <si>
    <t>+ inntekt til pensjoner (gjelder virksomheter som er med i sentral ordning)</t>
  </si>
  <si>
    <t>Tilleggsopplysninger når det er avhendet anleggsmidler:</t>
  </si>
  <si>
    <t>Vederlag ved avhending av anleggsmidler</t>
  </si>
  <si>
    <t>Regnskapsmessig gevinst/tap</t>
  </si>
  <si>
    <t>- bokført verdi av avhendede anleggsmidler*</t>
  </si>
  <si>
    <t>Posten immaterielle eiendeler består av dataprogrammer og lisenser knyttet til programmene.</t>
  </si>
  <si>
    <t>Sammenligningstall er også endret til det samme inntektsføringsprinsipp.</t>
  </si>
  <si>
    <t>Statlige bidrag har endret inntektsføringsprinsipp og behandles på lik linje som tilskudd fra Norges Forskningsråd.</t>
  </si>
  <si>
    <t>Statlige bidrag er flyttet til posten "Tilskudd fra andre statlige forvaltningsorganer", se også note 15 del 1.</t>
  </si>
  <si>
    <t>Universitet og høyskoler kan anvende virksomhetskapital til å finansiere investeringer i randsone</t>
  </si>
  <si>
    <t>Utsatt virksomhet</t>
  </si>
  <si>
    <t>SUM utsatt virksomhet</t>
  </si>
  <si>
    <t>Strategiske formål</t>
  </si>
  <si>
    <t>SUM strategiske formål</t>
  </si>
  <si>
    <t>Større investeringer</t>
  </si>
  <si>
    <t>SUM større investeringer</t>
  </si>
  <si>
    <t>Resultatregnskap</t>
  </si>
  <si>
    <t>Balanse</t>
  </si>
  <si>
    <t>Resultat - Budsjettoppfølgingsrapport</t>
  </si>
  <si>
    <t xml:space="preserve">                                                                                                                                                                                                                             Budsjett pr:</t>
  </si>
  <si>
    <t xml:space="preserve">                                                                                                                                                             Regnskap pr:</t>
  </si>
  <si>
    <t>Avvik budsjett/ regnskap</t>
  </si>
  <si>
    <t xml:space="preserve">                                                                                                                            Regnskap pr:</t>
  </si>
  <si>
    <t>Tilført annen opptjent virksomhetskapital</t>
  </si>
  <si>
    <t>Sum disponeringer</t>
  </si>
  <si>
    <t>.</t>
  </si>
  <si>
    <t>Andre bidragsytere</t>
  </si>
  <si>
    <t>Sum andre bidragsytere</t>
  </si>
  <si>
    <t>Andre bidragsytere*</t>
  </si>
  <si>
    <t>Endring i perioden</t>
  </si>
  <si>
    <t>Tilskudd og overføringer fra andre</t>
  </si>
  <si>
    <t>A. Anleggsmidler</t>
  </si>
  <si>
    <t>Sum varebeholdninger og forskudd til leverandører</t>
  </si>
  <si>
    <t>Ikke inntektsført bevilgning knyttet til anleggsmidler</t>
  </si>
  <si>
    <r>
      <t xml:space="preserve">Sum inntekt fra bevilgninger </t>
    </r>
    <r>
      <rPr>
        <i/>
        <sz val="11"/>
        <rFont val="Times New Roman"/>
        <family val="1"/>
      </rPr>
      <t xml:space="preserve">(linje 1) </t>
    </r>
  </si>
  <si>
    <t>Sum tilskudd og overføringer fra andre statlige forvaltningsorganer</t>
  </si>
  <si>
    <r>
      <t xml:space="preserve">Sum tilskudd og overføringer fra andre </t>
    </r>
    <r>
      <rPr>
        <i/>
        <sz val="12"/>
        <rFont val="Times New Roman"/>
        <family val="1"/>
      </rPr>
      <t>(linje 2)</t>
    </r>
  </si>
  <si>
    <r>
      <t xml:space="preserve">Gevinst ved salg av eiendom, anlegg og maskiner mv. </t>
    </r>
    <r>
      <rPr>
        <i/>
        <sz val="11"/>
        <rFont val="Times New Roman"/>
        <family val="1"/>
      </rPr>
      <t>(linje 3)</t>
    </r>
  </si>
  <si>
    <t>Inntekt fra oppdragsfinansiert aktivitet:</t>
  </si>
  <si>
    <t>Tilskudd til annen bidragsfinansiert aktivitet*</t>
  </si>
  <si>
    <t>Sum tilskudd til annen bidragsfinansiert aktivitet</t>
  </si>
  <si>
    <t xml:space="preserve">Sum inntekt fra oppdragsfinansiert aktivitet </t>
  </si>
  <si>
    <r>
      <t xml:space="preserve">Sum salgs- og leieinntekter </t>
    </r>
    <r>
      <rPr>
        <i/>
        <sz val="11"/>
        <rFont val="Times New Roman"/>
        <family val="1"/>
      </rPr>
      <t>(linje 4)</t>
    </r>
  </si>
  <si>
    <t xml:space="preserve">Tilskudd og overføringer fra andre </t>
  </si>
  <si>
    <t>Gaver og gaveforsterkninger</t>
  </si>
  <si>
    <t>Sum gaver og gaveforsterkninger</t>
  </si>
  <si>
    <t>*Vesentlige bidrag skal spesifiseres på egne linjer eller i egne avsnitt. Midler som benyttes til investeringer skal behandles etter forpliktelsesmodellen og presentreres som i NFR-avsnittet.</t>
  </si>
  <si>
    <t>Andre salgs- og leieinntekter</t>
  </si>
  <si>
    <t>Sum andre salgs- og leieinntekter</t>
  </si>
  <si>
    <t>Andre inntekter:</t>
  </si>
  <si>
    <r>
      <t xml:space="preserve">Sum andre inntekter </t>
    </r>
    <r>
      <rPr>
        <i/>
        <sz val="11"/>
        <rFont val="Times New Roman"/>
        <family val="1"/>
      </rPr>
      <t>(linje 5)</t>
    </r>
  </si>
  <si>
    <t>Tilskudd fra gaver og gaveforsterkninger*</t>
  </si>
  <si>
    <t>+ utsatt inntekt fra mottatte gaver/gaveforsterkninger</t>
  </si>
  <si>
    <t>Sum tilskudd fra gaver og gaveforsterkninger</t>
  </si>
  <si>
    <t>Ikke inntektsførte gaver og gaveforsterkninger</t>
  </si>
  <si>
    <t>Note 1 Spesifikasjon av driftsinntekter, forts</t>
  </si>
  <si>
    <t>Ikke inntektsførte bevilgninger og bidrag (nettobudsjetterte)</t>
  </si>
  <si>
    <t>Avregning statlig og bidragsfinansiert aktivitet (nettobudsjetterte)</t>
  </si>
  <si>
    <t>endring i ikke inntektsført bevilgning knyttet til anleggsmidler</t>
  </si>
  <si>
    <t>Nedgang i avsetning feripenger, skattetrekk og offentlige avgifter</t>
  </si>
  <si>
    <t>Avsetning for forpliktelser Statlig</t>
  </si>
  <si>
    <t>Note 15 Avregning bevilgningsfinansiert virksomhet (nettobudsjetterte virksomheter)</t>
  </si>
  <si>
    <t>Den andel av bevilgninger og midler som skal behandles tilsvarende som ikke er benyttet ved regnskapsavslutningen er å anse som en forpliktelse. Det skal spesifiseres hvilke formål bevilgningen forutsettes å dekke i påfølgende termin. Vesentlige poster skal spesifiseres på egen linje.</t>
  </si>
  <si>
    <t>Det er foretatt følgende interne avsetninger til de angitte prioriterte oppgaver/formål innenfor bevilgningsfinansiert virksomhet:</t>
  </si>
  <si>
    <t>Inntektsført bevilgning:</t>
  </si>
  <si>
    <t>Endring</t>
  </si>
  <si>
    <t>Driftsrammer</t>
  </si>
  <si>
    <t>Nasjonale satsinger (Artsdatabanken, Renate, Matematikksenteret</t>
  </si>
  <si>
    <t>Tematiske satsninger</t>
  </si>
  <si>
    <t>Tverrfaglige satsninger</t>
  </si>
  <si>
    <t>Fuge</t>
  </si>
  <si>
    <t>Nanolaboratorium (stillinger og utstyr)</t>
  </si>
  <si>
    <t>SFF/SFI</t>
  </si>
  <si>
    <t>Strategiske stipendiat-/postdokstillinger</t>
  </si>
  <si>
    <t>Andre strategiske satsninger/prosjekter</t>
  </si>
  <si>
    <t>Vitenskapelig utstyr, infrastrukturtiltak og lignende.</t>
  </si>
  <si>
    <t>Utstyr til ny universitetsklinikk</t>
  </si>
  <si>
    <t>Diverse FoU-relaterte aktiviteter</t>
  </si>
  <si>
    <t>Frittstående prosjekter</t>
  </si>
  <si>
    <t>Infrastruktur og institusjonelle tiltak</t>
  </si>
  <si>
    <t>Nettverkstiltak</t>
  </si>
  <si>
    <t>Programmer</t>
  </si>
  <si>
    <t>Sum avsatt andel av tilskudd til bevilgningsfinansiert virksomhet</t>
  </si>
  <si>
    <t>Ikke inntektsførte bidrag:</t>
  </si>
  <si>
    <t>Avsetning pr. 31.12.2009</t>
  </si>
  <si>
    <t xml:space="preserve">Stiftelser, selskaper i </t>
  </si>
  <si>
    <t>Sum ikke inntektsførte bidrag</t>
  </si>
  <si>
    <t>Primærproduksjon og viderefordeling av aluminium</t>
  </si>
  <si>
    <t>Gaver fra Kreftforeningen</t>
  </si>
  <si>
    <t>Sum ikke inntektsførte bevilgninger, bidrag og gaver mv</t>
  </si>
  <si>
    <t>endring i ikke inntektsførte bevilgninger og bidrag</t>
  </si>
  <si>
    <t>endring i ikke inntektsførte gaver og gaveforsterkninger</t>
  </si>
  <si>
    <t>- ikke inntektsførte gaver og gaveforsterkninger</t>
  </si>
  <si>
    <t xml:space="preserve">*Vesentlige bidrag skal spesifiseres på egne linjer eller i egne avsnitt. </t>
  </si>
  <si>
    <t>Øvrige andre inntekter 3…</t>
  </si>
  <si>
    <t>Gaver som skal inntektsføres</t>
  </si>
  <si>
    <t>Avregning statlig og bidragsfinansiert virksomhet (nettobudsjetterte)</t>
  </si>
  <si>
    <t>Avsetning statlig og bidragsfinansiert aktivitet (nettobudsjetterte)</t>
  </si>
  <si>
    <t>L1</t>
  </si>
  <si>
    <t>L2</t>
  </si>
  <si>
    <t>L3</t>
  </si>
  <si>
    <t>L4</t>
  </si>
  <si>
    <t>L5</t>
  </si>
  <si>
    <t>L6</t>
  </si>
  <si>
    <t>L7</t>
  </si>
  <si>
    <t>L8</t>
  </si>
  <si>
    <t>L9</t>
  </si>
  <si>
    <t>L10</t>
  </si>
  <si>
    <t>L11</t>
  </si>
  <si>
    <t>L12</t>
  </si>
  <si>
    <t>L13</t>
  </si>
  <si>
    <t>L14</t>
  </si>
  <si>
    <t>utbetalinger og overføringer til andre statsetater</t>
  </si>
  <si>
    <t>L14A</t>
  </si>
  <si>
    <t xml:space="preserve">utbetalinger og overføringer til andre virksomheter </t>
  </si>
  <si>
    <t>L14B</t>
  </si>
  <si>
    <t>L15</t>
  </si>
  <si>
    <t>L16</t>
  </si>
  <si>
    <t>L17</t>
  </si>
  <si>
    <t>L18</t>
  </si>
  <si>
    <t>L19</t>
  </si>
  <si>
    <t>L20</t>
  </si>
  <si>
    <t>L21</t>
  </si>
  <si>
    <t>L22</t>
  </si>
  <si>
    <t>L23</t>
  </si>
  <si>
    <t>L24</t>
  </si>
  <si>
    <t>L24A</t>
  </si>
  <si>
    <t>L25</t>
  </si>
  <si>
    <t>L26</t>
  </si>
  <si>
    <t>Referanse</t>
  </si>
  <si>
    <t xml:space="preserve">Referanse </t>
  </si>
  <si>
    <t>AI.1</t>
  </si>
  <si>
    <t>AII.1</t>
  </si>
  <si>
    <t>AIII.1</t>
  </si>
  <si>
    <t>BI.1</t>
  </si>
  <si>
    <t>BI.2</t>
  </si>
  <si>
    <t>BII.1</t>
  </si>
  <si>
    <t>BII.2</t>
  </si>
  <si>
    <t>BII.3</t>
  </si>
  <si>
    <t>BIV.1</t>
  </si>
  <si>
    <t>BIV.2</t>
  </si>
  <si>
    <t>C.1</t>
  </si>
  <si>
    <t>DI.1</t>
  </si>
  <si>
    <t>DI.2</t>
  </si>
  <si>
    <t>NTNU har i 2010 tilpasset rutinene for kursvirksomhet ved NTNU Videre slik at den er i samsvar med BOA-virksomheten</t>
  </si>
  <si>
    <t>for øvrig. Spesielt har vi sett på rutiner for avslutning av BOA-prosjekter. Som følge av dette er det i 2010 avsluttet mange</t>
  </si>
  <si>
    <t>prosjekter ved virksomheten. En god del av prosjektene skulle vært avsluttet i tidligere år. Overskuddet for NTNU Videre på</t>
  </si>
  <si>
    <t>Rutiner er nå etablert slik at prosjekter ved NTNU Videre vil for framtiden avsluttes fortløpende på samme måte som øvrige</t>
  </si>
  <si>
    <t xml:space="preserve">Oppdragsinntekter fra andre har en stor økning. Dette skyldes i hovedsak tilpasning av rutiner for kursvirksomheten ved NTNU Videre. </t>
  </si>
  <si>
    <t>Se nærmere forklaring i note 8. Arbeidet med disse rutinene påvirker også inntekten under posten Andre for bidragsinntekter.</t>
  </si>
  <si>
    <t>DII.1</t>
  </si>
  <si>
    <t>DIII.1</t>
  </si>
  <si>
    <t>DIII.2</t>
  </si>
  <si>
    <t>DIII.3</t>
  </si>
  <si>
    <t>DIII.4</t>
  </si>
  <si>
    <t>DIII.5</t>
  </si>
  <si>
    <t>DIII.6</t>
  </si>
  <si>
    <t>DIV.1</t>
  </si>
  <si>
    <t>DIV.2</t>
  </si>
  <si>
    <t>DIV.3</t>
  </si>
  <si>
    <t>DIV.4</t>
  </si>
  <si>
    <t>N15I.1</t>
  </si>
  <si>
    <t>N15I.2</t>
  </si>
  <si>
    <t>N15I.3</t>
  </si>
  <si>
    <t>N15I.6</t>
  </si>
  <si>
    <t>N15I.7</t>
  </si>
  <si>
    <t>N15II.4</t>
  </si>
  <si>
    <t>N15II.5</t>
  </si>
  <si>
    <t>N1.1</t>
  </si>
  <si>
    <t>N1.2</t>
  </si>
  <si>
    <t>N1.3</t>
  </si>
  <si>
    <t>N1.4</t>
  </si>
  <si>
    <t>N1.5</t>
  </si>
  <si>
    <t>N1.6</t>
  </si>
  <si>
    <t>N1.7</t>
  </si>
  <si>
    <t>N1.8</t>
  </si>
  <si>
    <t>N1.9</t>
  </si>
  <si>
    <t>N1.10</t>
  </si>
  <si>
    <t>N1.11</t>
  </si>
  <si>
    <t>N1.12</t>
  </si>
</sst>
</file>

<file path=xl/styles.xml><?xml version="1.0" encoding="utf-8"?>
<styleSheet xmlns="http://schemas.openxmlformats.org/spreadsheetml/2006/main">
  <numFmts count="2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i&quot;"/>
    <numFmt numFmtId="173" formatCode="&quot;Sann&quot;;&quot;Sann&quot;;&quot;Usann&quot;"/>
    <numFmt numFmtId="174" formatCode="&quot;På&quot;;&quot;På&quot;;&quot;Av&quot;"/>
    <numFmt numFmtId="175" formatCode="0_)"/>
    <numFmt numFmtId="176" formatCode="_ * #,##0_ ;_ * \-#,##0_ ;_ * &quot;-&quot;??_ ;_ @_ "/>
    <numFmt numFmtId="177" formatCode="_(* #,##0_);_(* \(#,##0\);_(* &quot;-&quot;??_);_(@_)"/>
    <numFmt numFmtId="178" formatCode="0.0\ %"/>
    <numFmt numFmtId="179" formatCode="[$-414]d\.\ mmmm\ yyyy"/>
    <numFmt numFmtId="180" formatCode="dd/mm/yyyy;@"/>
    <numFmt numFmtId="181" formatCode="0.0"/>
    <numFmt numFmtId="182" formatCode="d/m/yyyy;@"/>
    <numFmt numFmtId="183" formatCode="[$€-2]\ ###,000_);[Red]\([$€-2]\ ###,000\)"/>
  </numFmts>
  <fonts count="54">
    <font>
      <sz val="10"/>
      <name val="Arial"/>
      <family val="0"/>
    </font>
    <font>
      <sz val="8"/>
      <name val="Arial"/>
      <family val="2"/>
    </font>
    <font>
      <u val="single"/>
      <sz val="10"/>
      <color indexed="36"/>
      <name val="Arial"/>
      <family val="2"/>
    </font>
    <font>
      <u val="single"/>
      <sz val="10"/>
      <color indexed="12"/>
      <name val="Arial"/>
      <family val="2"/>
    </font>
    <font>
      <b/>
      <sz val="11"/>
      <name val="Times New Roman"/>
      <family val="1"/>
    </font>
    <font>
      <b/>
      <sz val="12"/>
      <name val="Times New Roman"/>
      <family val="1"/>
    </font>
    <font>
      <sz val="11"/>
      <name val="Times New Roman"/>
      <family val="1"/>
    </font>
    <font>
      <i/>
      <sz val="11"/>
      <name val="Times New Roman"/>
      <family val="1"/>
    </font>
    <font>
      <b/>
      <i/>
      <sz val="11"/>
      <name val="Times New Roman"/>
      <family val="1"/>
    </font>
    <font>
      <i/>
      <sz val="10"/>
      <name val="Times New Roman"/>
      <family val="1"/>
    </font>
    <font>
      <sz val="10"/>
      <name val="Times New Roman"/>
      <family val="1"/>
    </font>
    <font>
      <b/>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b/>
      <sz val="14"/>
      <name val="Times New Roman"/>
      <family val="1"/>
    </font>
    <font>
      <b/>
      <i/>
      <sz val="12"/>
      <name val="Times New Roman"/>
      <family val="1"/>
    </font>
    <font>
      <u val="single"/>
      <sz val="12"/>
      <name val="Times New Roman"/>
      <family val="1"/>
    </font>
    <font>
      <i/>
      <sz val="10"/>
      <name val="Arial"/>
      <family val="2"/>
    </font>
    <font>
      <u val="single"/>
      <sz val="10"/>
      <name val="Arial"/>
      <family val="2"/>
    </font>
    <font>
      <b/>
      <i/>
      <sz val="10"/>
      <name val="Times New Roman"/>
      <family val="1"/>
    </font>
    <font>
      <b/>
      <i/>
      <sz val="10"/>
      <name val="Arial"/>
      <family val="2"/>
    </font>
    <font>
      <b/>
      <u val="single"/>
      <sz val="11"/>
      <name val="Times New Roman"/>
      <family val="1"/>
    </font>
    <font>
      <sz val="11"/>
      <name val="Arial"/>
      <family val="2"/>
    </font>
    <font>
      <i/>
      <sz val="12"/>
      <name val="Times New Roman"/>
      <family val="1"/>
    </font>
    <font>
      <b/>
      <sz val="10"/>
      <color indexed="10"/>
      <name val="Arial"/>
      <family val="2"/>
    </font>
    <font>
      <sz val="10"/>
      <color indexed="10"/>
      <name val="Arial"/>
      <family val="0"/>
    </font>
    <font>
      <sz val="10"/>
      <name val="Tahoma"/>
      <family val="2"/>
    </font>
    <font>
      <i/>
      <sz val="10"/>
      <color indexed="10"/>
      <name val="Arial"/>
      <family val="0"/>
    </font>
    <font>
      <i/>
      <sz val="11"/>
      <color indexed="10"/>
      <name val="Times New Roman"/>
      <family val="1"/>
    </font>
    <font>
      <b/>
      <u val="single"/>
      <sz val="10"/>
      <name val="Arial"/>
      <family val="2"/>
    </font>
    <font>
      <u val="single"/>
      <sz val="11"/>
      <name val="Times New Roman"/>
      <family val="1"/>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0"/>
      <color indexed="8"/>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style="double"/>
    </border>
    <border>
      <left style="medium"/>
      <right style="medium"/>
      <top style="medium"/>
      <bottom style="medium"/>
    </border>
    <border>
      <left>
        <color indexed="63"/>
      </left>
      <right>
        <color indexed="63"/>
      </right>
      <top>
        <color indexed="63"/>
      </top>
      <bottom style="double"/>
    </border>
    <border>
      <left>
        <color indexed="63"/>
      </left>
      <right style="medium"/>
      <top style="medium"/>
      <bottom style="medium"/>
    </border>
    <border>
      <left style="thin"/>
      <right style="thin"/>
      <top>
        <color indexed="63"/>
      </top>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2" fillId="0" borderId="0" applyNumberFormat="0" applyFill="0" applyBorder="0" applyAlignment="0" applyProtection="0"/>
    <xf numFmtId="0" fontId="37" fillId="16" borderId="1" applyNumberFormat="0" applyAlignment="0" applyProtection="0"/>
    <xf numFmtId="0" fontId="38" fillId="3" borderId="0" applyNumberFormat="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3" fillId="0" borderId="0" applyNumberFormat="0" applyFill="0" applyBorder="0" applyAlignment="0" applyProtection="0"/>
    <xf numFmtId="0" fontId="41" fillId="7" borderId="1" applyNumberFormat="0" applyAlignment="0" applyProtection="0"/>
    <xf numFmtId="0" fontId="42" fillId="0" borderId="2" applyNumberFormat="0" applyFill="0" applyAlignment="0" applyProtection="0"/>
    <xf numFmtId="0" fontId="43" fillId="17" borderId="3" applyNumberFormat="0" applyAlignment="0" applyProtection="0"/>
    <xf numFmtId="0" fontId="0" fillId="18" borderId="4" applyNumberFormat="0" applyFont="0" applyAlignment="0" applyProtection="0"/>
    <xf numFmtId="0" fontId="0" fillId="0" borderId="0">
      <alignment/>
      <protection/>
    </xf>
    <xf numFmtId="0" fontId="44" fillId="19"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16" borderId="9" applyNumberFormat="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508">
    <xf numFmtId="0" fontId="0" fillId="0" borderId="0" xfId="0" applyAlignment="1">
      <alignment/>
    </xf>
    <xf numFmtId="0" fontId="0" fillId="0" borderId="0" xfId="0" applyFont="1" applyAlignment="1">
      <alignment/>
    </xf>
    <xf numFmtId="0" fontId="4" fillId="24" borderId="0" xfId="0" applyFont="1" applyFill="1" applyAlignment="1">
      <alignment/>
    </xf>
    <xf numFmtId="0" fontId="5" fillId="24" borderId="0" xfId="0" applyFont="1" applyFill="1" applyAlignment="1">
      <alignment/>
    </xf>
    <xf numFmtId="0" fontId="5" fillId="0" borderId="0" xfId="0" applyFont="1" applyAlignment="1">
      <alignment/>
    </xf>
    <xf numFmtId="0" fontId="4" fillId="0" borderId="0" xfId="0" applyFont="1" applyAlignment="1">
      <alignment/>
    </xf>
    <xf numFmtId="0" fontId="4" fillId="16" borderId="0" xfId="0" applyFont="1" applyFill="1" applyAlignment="1">
      <alignment/>
    </xf>
    <xf numFmtId="0" fontId="6" fillId="16" borderId="0" xfId="0" applyFont="1" applyFill="1" applyAlignment="1">
      <alignment/>
    </xf>
    <xf numFmtId="0" fontId="6"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6" fillId="0" borderId="0" xfId="0" applyFont="1" applyFill="1" applyAlignment="1">
      <alignment/>
    </xf>
    <xf numFmtId="0" fontId="7" fillId="0" borderId="0" xfId="0" applyFont="1" applyBorder="1" applyAlignment="1">
      <alignment/>
    </xf>
    <xf numFmtId="0" fontId="6" fillId="0" borderId="0" xfId="0" applyFont="1" applyBorder="1" applyAlignment="1">
      <alignment/>
    </xf>
    <xf numFmtId="0" fontId="8" fillId="0" borderId="10" xfId="0" applyFont="1" applyBorder="1" applyAlignment="1">
      <alignment/>
    </xf>
    <xf numFmtId="0" fontId="6" fillId="0" borderId="10" xfId="0" applyFont="1" applyBorder="1" applyAlignment="1">
      <alignment/>
    </xf>
    <xf numFmtId="0" fontId="8" fillId="0" borderId="0" xfId="0" applyFont="1" applyBorder="1" applyAlignment="1">
      <alignment/>
    </xf>
    <xf numFmtId="0" fontId="9" fillId="0" borderId="0" xfId="0" applyFont="1" applyAlignment="1">
      <alignment/>
    </xf>
    <xf numFmtId="0" fontId="7" fillId="0" borderId="0" xfId="0" applyFont="1" applyAlignment="1">
      <alignment/>
    </xf>
    <xf numFmtId="0" fontId="4" fillId="0" borderId="11" xfId="0" applyFont="1" applyBorder="1" applyAlignment="1">
      <alignment/>
    </xf>
    <xf numFmtId="0" fontId="6" fillId="0" borderId="11" xfId="0" applyFont="1" applyBorder="1" applyAlignment="1">
      <alignment/>
    </xf>
    <xf numFmtId="0" fontId="4" fillId="16" borderId="0" xfId="0" applyFont="1" applyFill="1" applyBorder="1" applyAlignment="1" applyProtection="1">
      <alignment/>
      <protection locked="0"/>
    </xf>
    <xf numFmtId="0" fontId="6" fillId="16" borderId="0" xfId="0" applyFont="1" applyFill="1" applyBorder="1" applyAlignment="1" applyProtection="1">
      <alignment/>
      <protection locked="0"/>
    </xf>
    <xf numFmtId="0" fontId="6" fillId="16" borderId="0" xfId="0" applyFont="1" applyFill="1" applyAlignment="1" applyProtection="1">
      <alignment/>
      <protection locked="0"/>
    </xf>
    <xf numFmtId="0" fontId="4" fillId="0" borderId="0" xfId="0" applyFont="1" applyBorder="1" applyAlignment="1" applyProtection="1">
      <alignment/>
      <protection locked="0"/>
    </xf>
    <xf numFmtId="175" fontId="4" fillId="0" borderId="0" xfId="0" applyNumberFormat="1" applyFont="1" applyBorder="1" applyAlignment="1" applyProtection="1">
      <alignment horizontal="right"/>
      <protection locked="0"/>
    </xf>
    <xf numFmtId="1" fontId="4" fillId="0" borderId="0" xfId="0" applyNumberFormat="1" applyFont="1" applyBorder="1" applyAlignment="1" applyProtection="1">
      <alignment horizontal="right"/>
      <protection/>
    </xf>
    <xf numFmtId="49" fontId="4" fillId="0" borderId="0" xfId="0" applyNumberFormat="1" applyFont="1" applyBorder="1" applyAlignment="1" applyProtection="1">
      <alignment horizontal="right"/>
      <protection locked="0"/>
    </xf>
    <xf numFmtId="38" fontId="6" fillId="0" borderId="0" xfId="0" applyNumberFormat="1" applyFont="1" applyAlignment="1" applyProtection="1">
      <alignment/>
      <protection locked="0"/>
    </xf>
    <xf numFmtId="38" fontId="6" fillId="0" borderId="0" xfId="0" applyNumberFormat="1" applyFont="1" applyAlignment="1" applyProtection="1">
      <alignment horizontal="right"/>
      <protection locked="0"/>
    </xf>
    <xf numFmtId="3" fontId="6" fillId="0" borderId="0" xfId="0" applyNumberFormat="1" applyFont="1" applyAlignment="1" applyProtection="1">
      <alignment horizontal="right"/>
      <protection locked="0"/>
    </xf>
    <xf numFmtId="38" fontId="6" fillId="0" borderId="10" xfId="0" applyNumberFormat="1" applyFont="1" applyBorder="1" applyAlignment="1" applyProtection="1">
      <alignment/>
      <protection locked="0"/>
    </xf>
    <xf numFmtId="38" fontId="6" fillId="0" borderId="10" xfId="0" applyNumberFormat="1" applyFont="1" applyBorder="1" applyAlignment="1" applyProtection="1">
      <alignment horizontal="right"/>
      <protection locked="0"/>
    </xf>
    <xf numFmtId="38" fontId="4" fillId="0" borderId="10" xfId="0" applyNumberFormat="1" applyFont="1" applyBorder="1" applyAlignment="1" applyProtection="1">
      <alignment/>
      <protection locked="0"/>
    </xf>
    <xf numFmtId="38" fontId="4" fillId="0" borderId="10" xfId="0" applyNumberFormat="1" applyFont="1" applyBorder="1" applyAlignment="1" applyProtection="1">
      <alignment horizontal="right"/>
      <protection locked="0"/>
    </xf>
    <xf numFmtId="38" fontId="4" fillId="0" borderId="0" xfId="0" applyNumberFormat="1" applyFont="1" applyBorder="1" applyAlignment="1" applyProtection="1">
      <alignment/>
      <protection locked="0"/>
    </xf>
    <xf numFmtId="38" fontId="6" fillId="0" borderId="0" xfId="0" applyNumberFormat="1" applyFont="1" applyBorder="1" applyAlignment="1" applyProtection="1">
      <alignment/>
      <protection locked="0"/>
    </xf>
    <xf numFmtId="0" fontId="10" fillId="0" borderId="0" xfId="0" applyFont="1" applyAlignment="1" applyProtection="1">
      <alignment/>
      <protection/>
    </xf>
    <xf numFmtId="3" fontId="10" fillId="0" borderId="0" xfId="0" applyNumberFormat="1" applyFont="1" applyAlignment="1" applyProtection="1">
      <alignment/>
      <protection/>
    </xf>
    <xf numFmtId="3" fontId="10" fillId="0" borderId="0" xfId="52" applyNumberFormat="1" applyFont="1" applyAlignment="1" applyProtection="1">
      <alignment horizontal="center"/>
      <protection/>
    </xf>
    <xf numFmtId="3" fontId="10" fillId="0" borderId="0" xfId="52" applyNumberFormat="1" applyFont="1" applyAlignment="1" applyProtection="1">
      <alignment horizontal="center" wrapText="1"/>
      <protection/>
    </xf>
    <xf numFmtId="0" fontId="11" fillId="0" borderId="0" xfId="0" applyFont="1" applyAlignment="1" applyProtection="1">
      <alignment/>
      <protection/>
    </xf>
    <xf numFmtId="9" fontId="10" fillId="0" borderId="0" xfId="0" applyNumberFormat="1" applyFont="1" applyAlignment="1" applyProtection="1">
      <alignment horizontal="center"/>
      <protection/>
    </xf>
    <xf numFmtId="178" fontId="10" fillId="0" borderId="0" xfId="0" applyNumberFormat="1" applyFont="1" applyFill="1" applyAlignment="1" applyProtection="1">
      <alignment horizontal="center" wrapText="1"/>
      <protection/>
    </xf>
    <xf numFmtId="9" fontId="10" fillId="0" borderId="0" xfId="0" applyNumberFormat="1" applyFont="1" applyAlignment="1" applyProtection="1">
      <alignment horizontal="center"/>
      <protection locked="0"/>
    </xf>
    <xf numFmtId="9" fontId="10" fillId="17" borderId="0" xfId="0" applyNumberFormat="1" applyFont="1" applyFill="1" applyAlignment="1" applyProtection="1">
      <alignment horizontal="center"/>
      <protection/>
    </xf>
    <xf numFmtId="0" fontId="10" fillId="0" borderId="0" xfId="0" applyFont="1" applyAlignment="1" applyProtection="1">
      <alignment horizontal="center"/>
      <protection/>
    </xf>
    <xf numFmtId="0" fontId="10" fillId="0" borderId="0" xfId="0" applyFont="1" applyAlignment="1" applyProtection="1">
      <alignment horizontal="center" wrapText="1"/>
      <protection/>
    </xf>
    <xf numFmtId="0" fontId="11" fillId="0" borderId="0" xfId="0" applyFont="1" applyAlignment="1" applyProtection="1">
      <alignment horizontal="center" wrapText="1"/>
      <protection/>
    </xf>
    <xf numFmtId="0" fontId="10" fillId="0" borderId="0" xfId="0" applyFont="1" applyFill="1" applyAlignment="1" applyProtection="1">
      <alignment horizontal="center" wrapText="1"/>
      <protection/>
    </xf>
    <xf numFmtId="0" fontId="10" fillId="17" borderId="0" xfId="0" applyFont="1" applyFill="1" applyAlignment="1" applyProtection="1">
      <alignment/>
      <protection/>
    </xf>
    <xf numFmtId="0" fontId="6" fillId="0" borderId="0" xfId="0" applyFont="1" applyFill="1" applyBorder="1" applyAlignment="1" applyProtection="1">
      <alignment/>
      <protection locked="0"/>
    </xf>
    <xf numFmtId="0" fontId="0" fillId="16" borderId="0" xfId="0" applyFont="1" applyFill="1" applyAlignment="1">
      <alignment/>
    </xf>
    <xf numFmtId="0" fontId="4" fillId="0" borderId="0" xfId="0" applyFont="1" applyFill="1" applyBorder="1" applyAlignment="1">
      <alignment/>
    </xf>
    <xf numFmtId="0" fontId="4" fillId="16" borderId="0" xfId="0" applyFont="1" applyFill="1" applyBorder="1" applyAlignment="1">
      <alignment/>
    </xf>
    <xf numFmtId="0" fontId="6" fillId="0" borderId="0" xfId="0" applyFont="1" applyFill="1" applyBorder="1" applyAlignment="1">
      <alignment/>
    </xf>
    <xf numFmtId="3" fontId="6" fillId="0" borderId="0" xfId="0" applyNumberFormat="1" applyFont="1" applyBorder="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lignment/>
    </xf>
    <xf numFmtId="0" fontId="12" fillId="0" borderId="0" xfId="0" applyFont="1" applyAlignment="1">
      <alignment/>
    </xf>
    <xf numFmtId="0" fontId="0" fillId="0" borderId="0" xfId="0" applyAlignment="1">
      <alignment horizontal="center"/>
    </xf>
    <xf numFmtId="0" fontId="0" fillId="0" borderId="0" xfId="0" applyAlignment="1">
      <alignment horizontal="right"/>
    </xf>
    <xf numFmtId="0" fontId="13" fillId="24" borderId="0" xfId="0" applyFont="1" applyFill="1" applyAlignment="1">
      <alignment/>
    </xf>
    <xf numFmtId="0" fontId="13" fillId="0" borderId="12" xfId="0" applyFont="1" applyBorder="1" applyAlignment="1">
      <alignment vertical="top" wrapText="1"/>
    </xf>
    <xf numFmtId="0" fontId="13" fillId="0" borderId="12" xfId="0" applyFont="1" applyBorder="1" applyAlignment="1">
      <alignment horizontal="center" vertical="top" wrapText="1"/>
    </xf>
    <xf numFmtId="0" fontId="15" fillId="0" borderId="12" xfId="0" applyFont="1" applyBorder="1" applyAlignment="1">
      <alignment horizontal="left" vertical="top" wrapText="1" indent="1"/>
    </xf>
    <xf numFmtId="0" fontId="15" fillId="0" borderId="12" xfId="0" applyFont="1" applyBorder="1" applyAlignment="1">
      <alignment horizontal="center" vertical="top" wrapText="1"/>
    </xf>
    <xf numFmtId="0" fontId="0" fillId="0" borderId="0" xfId="0" applyAlignment="1">
      <alignment horizontal="left" indent="1"/>
    </xf>
    <xf numFmtId="0" fontId="16" fillId="0" borderId="12" xfId="0" applyFont="1" applyBorder="1" applyAlignment="1">
      <alignment vertical="top" wrapText="1"/>
    </xf>
    <xf numFmtId="0" fontId="15" fillId="0" borderId="12" xfId="0" applyFont="1" applyBorder="1" applyAlignment="1">
      <alignment vertical="top" wrapText="1"/>
    </xf>
    <xf numFmtId="0" fontId="16" fillId="0" borderId="12" xfId="0" applyFont="1" applyBorder="1" applyAlignment="1">
      <alignment horizontal="center" vertical="top" wrapText="1"/>
    </xf>
    <xf numFmtId="0" fontId="0" fillId="0" borderId="0" xfId="0" applyAlignment="1">
      <alignment horizontal="left" vertical="top" wrapText="1" indent="1"/>
    </xf>
    <xf numFmtId="0" fontId="5" fillId="0" borderId="13" xfId="0" applyFont="1" applyBorder="1" applyAlignment="1">
      <alignment vertical="top" wrapText="1"/>
    </xf>
    <xf numFmtId="0" fontId="17" fillId="0" borderId="12" xfId="0" applyFont="1" applyBorder="1" applyAlignment="1">
      <alignment horizontal="center"/>
    </xf>
    <xf numFmtId="0" fontId="0" fillId="0" borderId="12" xfId="0" applyBorder="1" applyAlignment="1">
      <alignment horizontal="center"/>
    </xf>
    <xf numFmtId="0" fontId="16" fillId="0" borderId="12" xfId="0" applyFont="1" applyBorder="1" applyAlignment="1">
      <alignment horizontal="left" vertical="top" wrapText="1"/>
    </xf>
    <xf numFmtId="0" fontId="13" fillId="0" borderId="12" xfId="0" applyFont="1" applyFill="1" applyBorder="1" applyAlignment="1">
      <alignment vertical="top" wrapText="1"/>
    </xf>
    <xf numFmtId="0" fontId="0" fillId="0" borderId="12" xfId="0" applyFont="1" applyBorder="1" applyAlignment="1">
      <alignment horizontal="center"/>
    </xf>
    <xf numFmtId="0" fontId="13" fillId="0" borderId="12" xfId="0" applyFont="1" applyBorder="1" applyAlignment="1">
      <alignment horizontal="left" vertical="top" wrapText="1"/>
    </xf>
    <xf numFmtId="0" fontId="0" fillId="0" borderId="0" xfId="0" applyFont="1" applyAlignment="1">
      <alignment/>
    </xf>
    <xf numFmtId="38" fontId="4" fillId="0" borderId="0" xfId="0" applyNumberFormat="1" applyFont="1" applyBorder="1" applyAlignment="1">
      <alignment/>
    </xf>
    <xf numFmtId="175" fontId="4" fillId="0" borderId="0" xfId="0" applyNumberFormat="1" applyFont="1" applyFill="1" applyBorder="1" applyAlignment="1">
      <alignment horizontal="center"/>
    </xf>
    <xf numFmtId="38" fontId="6"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14" xfId="0" applyFont="1" applyBorder="1" applyAlignment="1">
      <alignment/>
    </xf>
    <xf numFmtId="0" fontId="0" fillId="0" borderId="14" xfId="0" applyFont="1" applyBorder="1" applyAlignment="1">
      <alignment/>
    </xf>
    <xf numFmtId="0" fontId="17" fillId="0" borderId="0" xfId="0" applyFont="1" applyAlignment="1">
      <alignmen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14" fillId="0" borderId="0" xfId="0" applyFont="1" applyAlignment="1">
      <alignment horizontal="left" indent="2"/>
    </xf>
    <xf numFmtId="0" fontId="5" fillId="0" borderId="11" xfId="0" applyFont="1" applyBorder="1" applyAlignment="1">
      <alignment horizontal="left" indent="2"/>
    </xf>
    <xf numFmtId="0" fontId="0" fillId="0" borderId="11" xfId="0" applyBorder="1" applyAlignment="1">
      <alignment/>
    </xf>
    <xf numFmtId="0" fontId="5" fillId="0" borderId="0" xfId="0" applyFont="1" applyBorder="1" applyAlignment="1">
      <alignment horizontal="left" indent="2"/>
    </xf>
    <xf numFmtId="0" fontId="0" fillId="0" borderId="0" xfId="0" applyBorder="1" applyAlignment="1">
      <alignment/>
    </xf>
    <xf numFmtId="0" fontId="14" fillId="0" borderId="11" xfId="0" applyFont="1" applyBorder="1" applyAlignment="1">
      <alignment horizontal="left" indent="2"/>
    </xf>
    <xf numFmtId="0" fontId="20" fillId="0" borderId="0" xfId="0" applyFont="1" applyAlignment="1">
      <alignment horizontal="left" indent="2"/>
    </xf>
    <xf numFmtId="0" fontId="17" fillId="0" borderId="11" xfId="0" applyFont="1" applyBorder="1" applyAlignment="1">
      <alignment/>
    </xf>
    <xf numFmtId="0" fontId="13" fillId="0" borderId="0" xfId="0" applyFont="1" applyAlignment="1">
      <alignment/>
    </xf>
    <xf numFmtId="0" fontId="17" fillId="24" borderId="0" xfId="0" applyFont="1" applyFill="1" applyAlignment="1">
      <alignment horizontal="left"/>
    </xf>
    <xf numFmtId="0" fontId="17" fillId="0" borderId="0" xfId="0" applyFont="1" applyAlignment="1">
      <alignment horizontal="left"/>
    </xf>
    <xf numFmtId="14" fontId="17" fillId="0" borderId="12" xfId="0" applyNumberFormat="1" applyFont="1" applyBorder="1" applyAlignment="1">
      <alignment horizontal="right"/>
    </xf>
    <xf numFmtId="14" fontId="4" fillId="0" borderId="0" xfId="0" applyNumberFormat="1" applyFont="1" applyAlignment="1">
      <alignment horizontal="right"/>
    </xf>
    <xf numFmtId="14" fontId="6" fillId="0" borderId="0" xfId="0" applyNumberFormat="1" applyFont="1" applyAlignment="1">
      <alignment horizontal="right"/>
    </xf>
    <xf numFmtId="0" fontId="21" fillId="0" borderId="0" xfId="0" applyFont="1" applyAlignment="1">
      <alignment/>
    </xf>
    <xf numFmtId="3" fontId="13" fillId="0" borderId="12" xfId="0" applyNumberFormat="1" applyFont="1" applyBorder="1" applyAlignment="1">
      <alignment horizontal="right" vertical="top" wrapText="1"/>
    </xf>
    <xf numFmtId="3" fontId="15" fillId="0" borderId="12" xfId="0" applyNumberFormat="1" applyFont="1" applyBorder="1" applyAlignment="1">
      <alignment horizontal="right" vertical="top" wrapText="1"/>
    </xf>
    <xf numFmtId="3" fontId="0" fillId="0" borderId="12" xfId="0" applyNumberFormat="1" applyBorder="1" applyAlignment="1">
      <alignment horizontal="right" wrapText="1"/>
    </xf>
    <xf numFmtId="3" fontId="17" fillId="0" borderId="12" xfId="0" applyNumberFormat="1" applyFont="1" applyBorder="1" applyAlignment="1">
      <alignment horizontal="right" wrapText="1"/>
    </xf>
    <xf numFmtId="3" fontId="0" fillId="0" borderId="0" xfId="0" applyNumberFormat="1" applyAlignment="1">
      <alignment horizontal="right" wrapText="1"/>
    </xf>
    <xf numFmtId="3" fontId="17" fillId="0" borderId="11" xfId="0" applyNumberFormat="1" applyFont="1" applyBorder="1" applyAlignment="1">
      <alignment horizontal="right" wrapText="1"/>
    </xf>
    <xf numFmtId="3" fontId="0" fillId="0" borderId="0" xfId="0" applyNumberFormat="1" applyBorder="1" applyAlignment="1">
      <alignment horizontal="right" wrapText="1"/>
    </xf>
    <xf numFmtId="3" fontId="17" fillId="0" borderId="11" xfId="0" applyNumberFormat="1" applyFont="1" applyBorder="1" applyAlignment="1">
      <alignment horizontal="right" wrapText="1"/>
    </xf>
    <xf numFmtId="3" fontId="0" fillId="0" borderId="12" xfId="0" applyNumberFormat="1" applyFont="1" applyBorder="1" applyAlignment="1">
      <alignment horizontal="right" wrapText="1"/>
    </xf>
    <xf numFmtId="3" fontId="4" fillId="0" borderId="0" xfId="0" applyNumberFormat="1" applyFont="1" applyAlignment="1">
      <alignment horizontal="right" wrapText="1"/>
    </xf>
    <xf numFmtId="3" fontId="6" fillId="0" borderId="0" xfId="0" applyNumberFormat="1" applyFont="1" applyAlignment="1">
      <alignment horizontal="right" wrapText="1"/>
    </xf>
    <xf numFmtId="3" fontId="4" fillId="0" borderId="0" xfId="0" applyNumberFormat="1" applyFont="1" applyBorder="1" applyAlignment="1">
      <alignment horizontal="right" wrapText="1"/>
    </xf>
    <xf numFmtId="3" fontId="6" fillId="0" borderId="0" xfId="0" applyNumberFormat="1" applyFont="1" applyBorder="1" applyAlignment="1">
      <alignment horizontal="right" wrapText="1"/>
    </xf>
    <xf numFmtId="3" fontId="4" fillId="0" borderId="10" xfId="0" applyNumberFormat="1" applyFont="1" applyBorder="1" applyAlignment="1">
      <alignment horizontal="right" wrapText="1"/>
    </xf>
    <xf numFmtId="3" fontId="6" fillId="0" borderId="10" xfId="0" applyNumberFormat="1" applyFont="1" applyBorder="1" applyAlignment="1">
      <alignment horizontal="right" wrapText="1"/>
    </xf>
    <xf numFmtId="3" fontId="4" fillId="0" borderId="11" xfId="0" applyNumberFormat="1" applyFont="1" applyBorder="1" applyAlignment="1">
      <alignment horizontal="right" wrapText="1"/>
    </xf>
    <xf numFmtId="3" fontId="6" fillId="0" borderId="11" xfId="0" applyNumberFormat="1" applyFont="1" applyBorder="1" applyAlignment="1">
      <alignment horizontal="right" wrapText="1"/>
    </xf>
    <xf numFmtId="3" fontId="4" fillId="0" borderId="0" xfId="0" applyNumberFormat="1" applyFont="1" applyBorder="1" applyAlignment="1" applyProtection="1">
      <alignment horizontal="right" wrapText="1"/>
      <protection locked="0"/>
    </xf>
    <xf numFmtId="3" fontId="10" fillId="0" borderId="0" xfId="52" applyNumberFormat="1" applyFont="1" applyAlignment="1" applyProtection="1">
      <alignment horizontal="right" wrapText="1"/>
      <protection/>
    </xf>
    <xf numFmtId="3" fontId="10" fillId="0" borderId="0" xfId="52" applyNumberFormat="1" applyFont="1" applyAlignment="1" applyProtection="1">
      <alignment horizontal="right" wrapText="1"/>
      <protection locked="0"/>
    </xf>
    <xf numFmtId="3" fontId="10" fillId="0" borderId="10" xfId="52" applyNumberFormat="1" applyFont="1" applyBorder="1" applyAlignment="1" applyProtection="1">
      <alignment horizontal="right" wrapText="1"/>
      <protection locked="0"/>
    </xf>
    <xf numFmtId="3" fontId="10" fillId="0" borderId="0" xfId="52" applyNumberFormat="1" applyFont="1" applyBorder="1" applyAlignment="1" applyProtection="1">
      <alignment horizontal="right" wrapText="1"/>
      <protection/>
    </xf>
    <xf numFmtId="3" fontId="10" fillId="0" borderId="0" xfId="52" applyNumberFormat="1" applyFont="1" applyBorder="1" applyAlignment="1" applyProtection="1">
      <alignment horizontal="right" wrapText="1"/>
      <protection locked="0"/>
    </xf>
    <xf numFmtId="3" fontId="11" fillId="0" borderId="11" xfId="52" applyNumberFormat="1" applyFont="1" applyBorder="1" applyAlignment="1" applyProtection="1">
      <alignment horizontal="right" wrapText="1"/>
      <protection/>
    </xf>
    <xf numFmtId="3" fontId="10" fillId="0" borderId="0" xfId="52" applyNumberFormat="1" applyFont="1" applyFill="1" applyBorder="1" applyAlignment="1" applyProtection="1">
      <alignment horizontal="right" wrapText="1"/>
      <protection locked="0"/>
    </xf>
    <xf numFmtId="3" fontId="10" fillId="0" borderId="0" xfId="0" applyNumberFormat="1" applyFont="1" applyAlignment="1" applyProtection="1">
      <alignment horizontal="right" wrapText="1"/>
      <protection locked="0"/>
    </xf>
    <xf numFmtId="3" fontId="10" fillId="0" borderId="10" xfId="52" applyNumberFormat="1" applyFont="1" applyBorder="1" applyAlignment="1" applyProtection="1">
      <alignment horizontal="right" wrapText="1"/>
      <protection/>
    </xf>
    <xf numFmtId="3" fontId="4" fillId="0" borderId="15" xfId="0" applyNumberFormat="1" applyFont="1" applyBorder="1" applyAlignment="1">
      <alignment horizontal="right" wrapText="1"/>
    </xf>
    <xf numFmtId="3" fontId="4" fillId="0" borderId="0" xfId="52" applyNumberFormat="1" applyFont="1" applyBorder="1" applyAlignment="1">
      <alignment horizontal="right" wrapText="1"/>
    </xf>
    <xf numFmtId="3" fontId="6" fillId="0" borderId="0" xfId="52" applyNumberFormat="1" applyFont="1" applyBorder="1" applyAlignment="1">
      <alignment horizontal="right" wrapText="1"/>
    </xf>
    <xf numFmtId="3" fontId="4" fillId="0" borderId="11" xfId="52" applyNumberFormat="1" applyFont="1" applyBorder="1" applyAlignment="1">
      <alignment horizontal="right" wrapText="1"/>
    </xf>
    <xf numFmtId="3" fontId="6" fillId="0" borderId="11" xfId="52" applyNumberFormat="1" applyFont="1" applyBorder="1" applyAlignment="1">
      <alignment horizontal="right" wrapText="1"/>
    </xf>
    <xf numFmtId="3" fontId="4" fillId="0" borderId="0" xfId="52" applyNumberFormat="1" applyFont="1" applyAlignment="1">
      <alignment horizontal="right" wrapText="1"/>
    </xf>
    <xf numFmtId="3" fontId="6" fillId="0" borderId="0" xfId="52" applyNumberFormat="1" applyFont="1" applyAlignment="1">
      <alignment horizontal="right" wrapText="1"/>
    </xf>
    <xf numFmtId="3" fontId="4" fillId="0" borderId="14" xfId="0" applyNumberFormat="1" applyFont="1" applyBorder="1" applyAlignment="1">
      <alignment horizontal="right" wrapText="1"/>
    </xf>
    <xf numFmtId="0" fontId="4" fillId="0" borderId="0" xfId="0" applyFont="1" applyBorder="1" applyAlignment="1">
      <alignment/>
    </xf>
    <xf numFmtId="0" fontId="4" fillId="0" borderId="0" xfId="0" applyFont="1" applyAlignment="1" applyProtection="1">
      <alignment/>
      <protection locked="0"/>
    </xf>
    <xf numFmtId="0" fontId="6" fillId="0" borderId="0" xfId="0" applyFont="1" applyAlignment="1" applyProtection="1">
      <alignment/>
      <protection locked="0"/>
    </xf>
    <xf numFmtId="176" fontId="6" fillId="0" borderId="0" xfId="52" applyNumberFormat="1" applyFont="1" applyAlignment="1" applyProtection="1">
      <alignment/>
      <protection locked="0"/>
    </xf>
    <xf numFmtId="3" fontId="6" fillId="0" borderId="0" xfId="52" applyNumberFormat="1" applyFont="1" applyAlignment="1" applyProtection="1">
      <alignment/>
      <protection locked="0"/>
    </xf>
    <xf numFmtId="0" fontId="4" fillId="0" borderId="11" xfId="0" applyFont="1" applyFill="1" applyBorder="1" applyAlignment="1" applyProtection="1">
      <alignment/>
      <protection locked="0"/>
    </xf>
    <xf numFmtId="176" fontId="4" fillId="0" borderId="11" xfId="52" applyNumberFormat="1" applyFont="1" applyBorder="1" applyAlignment="1" applyProtection="1">
      <alignment/>
      <protection locked="0"/>
    </xf>
    <xf numFmtId="3" fontId="4" fillId="0" borderId="11" xfId="52" applyNumberFormat="1" applyFont="1" applyBorder="1" applyAlignment="1" applyProtection="1">
      <alignment/>
      <protection/>
    </xf>
    <xf numFmtId="0" fontId="4" fillId="0" borderId="0" xfId="0" applyFont="1" applyFill="1" applyBorder="1" applyAlignment="1" applyProtection="1">
      <alignment/>
      <protection locked="0"/>
    </xf>
    <xf numFmtId="176" fontId="4" fillId="0" borderId="0" xfId="52" applyNumberFormat="1" applyFont="1" applyBorder="1" applyAlignment="1" applyProtection="1">
      <alignment/>
      <protection locked="0"/>
    </xf>
    <xf numFmtId="3" fontId="4" fillId="0" borderId="0" xfId="52" applyNumberFormat="1" applyFont="1" applyBorder="1" applyAlignment="1" applyProtection="1">
      <alignment/>
      <protection/>
    </xf>
    <xf numFmtId="0" fontId="4" fillId="0" borderId="0" xfId="0" applyFont="1" applyAlignment="1" applyProtection="1">
      <alignment horizontal="right"/>
      <protection locked="0"/>
    </xf>
    <xf numFmtId="176" fontId="6" fillId="0" borderId="0" xfId="52" applyNumberFormat="1" applyFont="1" applyAlignment="1" applyProtection="1">
      <alignment horizontal="right"/>
      <protection locked="0"/>
    </xf>
    <xf numFmtId="176" fontId="6" fillId="0" borderId="0" xfId="52" applyNumberFormat="1" applyFont="1" applyBorder="1" applyAlignment="1" applyProtection="1">
      <alignment horizontal="right"/>
      <protection locked="0"/>
    </xf>
    <xf numFmtId="0" fontId="4" fillId="0" borderId="11" xfId="0" applyFont="1" applyBorder="1" applyAlignment="1" applyProtection="1">
      <alignment/>
      <protection locked="0"/>
    </xf>
    <xf numFmtId="176" fontId="4" fillId="0" borderId="11" xfId="0" applyNumberFormat="1" applyFont="1" applyBorder="1" applyAlignment="1" applyProtection="1">
      <alignment horizontal="right"/>
      <protection locked="0"/>
    </xf>
    <xf numFmtId="3" fontId="4" fillId="0" borderId="11"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xf>
    <xf numFmtId="0" fontId="22" fillId="0" borderId="0" xfId="0" applyFont="1" applyAlignment="1">
      <alignment/>
    </xf>
    <xf numFmtId="3" fontId="0" fillId="0" borderId="16" xfId="0" applyNumberFormat="1" applyBorder="1" applyAlignment="1">
      <alignment horizontal="right" wrapText="1"/>
    </xf>
    <xf numFmtId="3" fontId="17" fillId="0" borderId="16" xfId="0" applyNumberFormat="1" applyFont="1" applyBorder="1" applyAlignment="1">
      <alignment horizontal="right" wrapText="1"/>
    </xf>
    <xf numFmtId="0" fontId="23" fillId="0" borderId="11" xfId="0" applyFont="1" applyBorder="1" applyAlignment="1">
      <alignment/>
    </xf>
    <xf numFmtId="3" fontId="4" fillId="16" borderId="0" xfId="0" applyNumberFormat="1" applyFont="1" applyFill="1" applyBorder="1" applyAlignment="1" applyProtection="1">
      <alignment/>
      <protection locked="0"/>
    </xf>
    <xf numFmtId="3" fontId="6" fillId="16" borderId="0" xfId="0" applyNumberFormat="1" applyFont="1" applyFill="1" applyAlignment="1" applyProtection="1">
      <alignment/>
      <protection locked="0"/>
    </xf>
    <xf numFmtId="3" fontId="4" fillId="0" borderId="0" xfId="0" applyNumberFormat="1" applyFont="1" applyBorder="1" applyAlignment="1" applyProtection="1">
      <alignment horizontal="left"/>
      <protection locked="0"/>
    </xf>
    <xf numFmtId="3" fontId="4"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4" fillId="0" borderId="0" xfId="0" applyFont="1" applyBorder="1" applyAlignment="1" applyProtection="1">
      <alignment horizontal="right" wrapText="1"/>
      <protection locked="0"/>
    </xf>
    <xf numFmtId="3" fontId="7" fillId="0" borderId="0" xfId="0" applyNumberFormat="1" applyFont="1" applyBorder="1" applyAlignment="1" applyProtection="1">
      <alignment horizontal="left"/>
      <protection locked="0"/>
    </xf>
    <xf numFmtId="3" fontId="6" fillId="0" borderId="0" xfId="0" applyNumberFormat="1" applyFont="1" applyBorder="1" applyAlignment="1" applyProtection="1">
      <alignment horizontal="left" wrapText="1"/>
      <protection locked="0"/>
    </xf>
    <xf numFmtId="3" fontId="6" fillId="0" borderId="0" xfId="52" applyNumberFormat="1" applyFont="1" applyAlignment="1" applyProtection="1">
      <alignment horizontal="right" wrapText="1"/>
      <protection locked="0"/>
    </xf>
    <xf numFmtId="3" fontId="6" fillId="0" borderId="11" xfId="0" applyNumberFormat="1" applyFont="1" applyBorder="1" applyAlignment="1" applyProtection="1">
      <alignment horizontal="right"/>
      <protection locked="0"/>
    </xf>
    <xf numFmtId="0" fontId="4" fillId="0" borderId="0" xfId="0" applyFont="1" applyFill="1" applyAlignment="1" applyProtection="1">
      <alignment horizontal="centerContinuous"/>
      <protection locked="0"/>
    </xf>
    <xf numFmtId="3" fontId="4" fillId="0" borderId="0" xfId="0" applyNumberFormat="1" applyFont="1" applyAlignment="1" applyProtection="1">
      <alignment horizontal="right" wrapText="1"/>
      <protection locked="0"/>
    </xf>
    <xf numFmtId="3" fontId="6" fillId="0" borderId="0" xfId="0" applyNumberFormat="1" applyFont="1" applyAlignment="1" applyProtection="1">
      <alignment horizontal="right" wrapText="1"/>
      <protection locked="0"/>
    </xf>
    <xf numFmtId="0" fontId="6" fillId="0" borderId="10" xfId="0" applyFont="1" applyFill="1" applyBorder="1" applyAlignment="1" applyProtection="1">
      <alignment/>
      <protection locked="0"/>
    </xf>
    <xf numFmtId="3" fontId="6" fillId="0" borderId="0" xfId="0" applyNumberFormat="1" applyFont="1" applyBorder="1" applyAlignment="1" applyProtection="1">
      <alignment horizontal="right" wrapText="1"/>
      <protection locked="0"/>
    </xf>
    <xf numFmtId="38" fontId="8" fillId="0" borderId="10" xfId="0" applyNumberFormat="1" applyFont="1" applyBorder="1" applyAlignment="1" applyProtection="1">
      <alignment/>
      <protection locked="0"/>
    </xf>
    <xf numFmtId="3" fontId="4" fillId="0" borderId="11" xfId="0" applyNumberFormat="1" applyFont="1" applyBorder="1" applyAlignment="1" applyProtection="1">
      <alignment horizontal="right" wrapText="1"/>
      <protection/>
    </xf>
    <xf numFmtId="3" fontId="6" fillId="0" borderId="11" xfId="0" applyNumberFormat="1" applyFont="1" applyBorder="1" applyAlignment="1" applyProtection="1">
      <alignment horizontal="right" wrapText="1"/>
      <protection/>
    </xf>
    <xf numFmtId="38"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wrapText="1"/>
      <protection/>
    </xf>
    <xf numFmtId="3" fontId="6" fillId="0" borderId="0" xfId="0" applyNumberFormat="1" applyFont="1" applyBorder="1" applyAlignment="1" applyProtection="1">
      <alignment horizontal="right" wrapText="1"/>
      <protection/>
    </xf>
    <xf numFmtId="38" fontId="6" fillId="0" borderId="0" xfId="0" applyNumberFormat="1" applyFont="1" applyBorder="1" applyAlignment="1" applyProtection="1">
      <alignment horizontal="center"/>
      <protection locked="0"/>
    </xf>
    <xf numFmtId="38" fontId="8" fillId="0" borderId="11" xfId="0" applyNumberFormat="1" applyFont="1" applyBorder="1" applyAlignment="1" applyProtection="1">
      <alignment/>
      <protection locked="0"/>
    </xf>
    <xf numFmtId="38" fontId="6" fillId="0" borderId="11" xfId="0" applyNumberFormat="1" applyFont="1" applyBorder="1" applyAlignment="1" applyProtection="1">
      <alignment/>
      <protection locked="0"/>
    </xf>
    <xf numFmtId="38" fontId="6" fillId="0" borderId="11" xfId="0" applyNumberFormat="1" applyFont="1" applyBorder="1" applyAlignment="1" applyProtection="1">
      <alignment horizontal="center"/>
      <protection locked="0"/>
    </xf>
    <xf numFmtId="0" fontId="24" fillId="0" borderId="0" xfId="0" applyFont="1" applyFill="1" applyAlignment="1">
      <alignment/>
    </xf>
    <xf numFmtId="38" fontId="8" fillId="0" borderId="0" xfId="0" applyNumberFormat="1" applyFont="1" applyFill="1" applyAlignment="1" applyProtection="1">
      <alignment/>
      <protection locked="0"/>
    </xf>
    <xf numFmtId="38" fontId="6" fillId="0" borderId="0" xfId="0" applyNumberFormat="1" applyFont="1" applyFill="1" applyAlignment="1" applyProtection="1">
      <alignment/>
      <protection locked="0"/>
    </xf>
    <xf numFmtId="38" fontId="6" fillId="0" borderId="0" xfId="0" applyNumberFormat="1" applyFont="1" applyFill="1" applyBorder="1" applyAlignment="1" applyProtection="1">
      <alignment/>
      <protection locked="0"/>
    </xf>
    <xf numFmtId="0" fontId="14" fillId="0" borderId="0" xfId="0" applyFont="1" applyFill="1" applyAlignment="1">
      <alignment horizontal="left" indent="2"/>
    </xf>
    <xf numFmtId="0" fontId="17" fillId="0" borderId="12" xfId="0" applyFont="1" applyBorder="1" applyAlignment="1">
      <alignment horizontal="center" vertical="center" wrapText="1"/>
    </xf>
    <xf numFmtId="0" fontId="17" fillId="0" borderId="17" xfId="0" applyFont="1" applyBorder="1" applyAlignment="1">
      <alignment horizontal="center"/>
    </xf>
    <xf numFmtId="3" fontId="6" fillId="0" borderId="0" xfId="0" applyNumberFormat="1" applyFont="1" applyAlignment="1">
      <alignment horizontal="center" wrapText="1"/>
    </xf>
    <xf numFmtId="0" fontId="15" fillId="0" borderId="0" xfId="0" applyFont="1" applyBorder="1" applyAlignment="1">
      <alignment horizontal="left" vertical="top" wrapText="1" indent="1"/>
    </xf>
    <xf numFmtId="0" fontId="15" fillId="0" borderId="0" xfId="0" applyFont="1" applyBorder="1" applyAlignment="1">
      <alignment horizontal="center" vertical="top" wrapText="1"/>
    </xf>
    <xf numFmtId="0" fontId="25" fillId="0" borderId="0" xfId="0" applyFont="1" applyAlignment="1">
      <alignment/>
    </xf>
    <xf numFmtId="0" fontId="0" fillId="0" borderId="0" xfId="0" applyFont="1" applyAlignment="1">
      <alignment horizontal="left" indent="1"/>
    </xf>
    <xf numFmtId="0" fontId="4" fillId="0" borderId="10" xfId="0" applyFont="1" applyBorder="1" applyAlignment="1">
      <alignment/>
    </xf>
    <xf numFmtId="0" fontId="7" fillId="0" borderId="0" xfId="0" applyFont="1" applyFill="1" applyAlignment="1">
      <alignment/>
    </xf>
    <xf numFmtId="0" fontId="0" fillId="16" borderId="0" xfId="0" applyFill="1" applyAlignment="1">
      <alignment/>
    </xf>
    <xf numFmtId="14" fontId="4" fillId="0" borderId="0" xfId="0" applyNumberFormat="1" applyFont="1" applyAlignment="1">
      <alignment horizontal="center"/>
    </xf>
    <xf numFmtId="10" fontId="0" fillId="0" borderId="0" xfId="0" applyNumberFormat="1" applyAlignment="1">
      <alignment horizontal="left"/>
    </xf>
    <xf numFmtId="0" fontId="6" fillId="0" borderId="14" xfId="0" applyFont="1" applyBorder="1" applyAlignment="1">
      <alignment horizontal="center"/>
    </xf>
    <xf numFmtId="0" fontId="6" fillId="0" borderId="0" xfId="0" applyFont="1" applyBorder="1" applyAlignment="1">
      <alignment horizontal="left" indent="1"/>
    </xf>
    <xf numFmtId="49" fontId="6" fillId="0" borderId="0" xfId="0" applyNumberFormat="1" applyFont="1" applyAlignment="1">
      <alignment horizontal="left" indent="1"/>
    </xf>
    <xf numFmtId="49" fontId="6" fillId="0" borderId="0" xfId="0" applyNumberFormat="1" applyFont="1" applyBorder="1" applyAlignment="1">
      <alignment horizontal="left"/>
    </xf>
    <xf numFmtId="0" fontId="21" fillId="0" borderId="0" xfId="0" applyFont="1" applyAlignment="1">
      <alignment/>
    </xf>
    <xf numFmtId="0" fontId="9" fillId="0" borderId="0" xfId="0" applyFont="1" applyBorder="1" applyAlignment="1">
      <alignment/>
    </xf>
    <xf numFmtId="3" fontId="9" fillId="0" borderId="0" xfId="0" applyNumberFormat="1" applyFont="1" applyBorder="1" applyAlignment="1">
      <alignment horizontal="right" wrapText="1"/>
    </xf>
    <xf numFmtId="0" fontId="24" fillId="0" borderId="0" xfId="0" applyFont="1" applyAlignment="1">
      <alignment/>
    </xf>
    <xf numFmtId="0" fontId="0" fillId="0" borderId="0" xfId="0" applyFont="1" applyBorder="1" applyAlignment="1">
      <alignment/>
    </xf>
    <xf numFmtId="0" fontId="8" fillId="0" borderId="11" xfId="0" applyFont="1" applyBorder="1" applyAlignment="1">
      <alignment/>
    </xf>
    <xf numFmtId="0" fontId="6" fillId="0" borderId="0" xfId="0" applyFont="1" applyBorder="1" applyAlignment="1">
      <alignment horizontal="center"/>
    </xf>
    <xf numFmtId="3" fontId="4" fillId="0" borderId="11" xfId="0" applyNumberFormat="1" applyFont="1" applyFill="1" applyBorder="1" applyAlignment="1">
      <alignment horizontal="right" wrapText="1"/>
    </xf>
    <xf numFmtId="0" fontId="14" fillId="0" borderId="0" xfId="0" applyFont="1" applyBorder="1" applyAlignment="1">
      <alignment/>
    </xf>
    <xf numFmtId="0" fontId="15" fillId="0" borderId="0" xfId="0" applyFont="1" applyAlignment="1">
      <alignment/>
    </xf>
    <xf numFmtId="49" fontId="6" fillId="0" borderId="0" xfId="0" applyNumberFormat="1" applyFont="1" applyAlignment="1">
      <alignment horizontal="left" indent="2"/>
    </xf>
    <xf numFmtId="0" fontId="6" fillId="0" borderId="0" xfId="0" applyFont="1" applyAlignment="1" applyProtection="1">
      <alignment/>
      <protection/>
    </xf>
    <xf numFmtId="178" fontId="6" fillId="0" borderId="0" xfId="0" applyNumberFormat="1" applyFont="1" applyFill="1" applyAlignment="1" applyProtection="1">
      <alignment horizontal="center" wrapText="1"/>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NumberFormat="1" applyFont="1" applyFill="1" applyAlignment="1" applyProtection="1">
      <alignment horizontal="right" wrapText="1"/>
      <protection/>
    </xf>
    <xf numFmtId="0" fontId="6" fillId="0" borderId="0" xfId="0" applyNumberFormat="1" applyFont="1" applyAlignment="1">
      <alignment horizontal="right"/>
    </xf>
    <xf numFmtId="49" fontId="6" fillId="0" borderId="0" xfId="0" applyNumberFormat="1" applyFont="1" applyAlignment="1" applyProtection="1">
      <alignment/>
      <protection/>
    </xf>
    <xf numFmtId="49" fontId="6" fillId="0" borderId="0" xfId="0" applyNumberFormat="1" applyFont="1" applyAlignment="1">
      <alignment/>
    </xf>
    <xf numFmtId="49" fontId="6" fillId="0" borderId="0" xfId="0" applyNumberFormat="1" applyFont="1" applyFill="1" applyAlignment="1" applyProtection="1">
      <alignment horizontal="center" wrapText="1"/>
      <protection/>
    </xf>
    <xf numFmtId="0" fontId="6" fillId="0" borderId="18" xfId="0" applyFont="1" applyBorder="1" applyAlignment="1">
      <alignment/>
    </xf>
    <xf numFmtId="0" fontId="0" fillId="0" borderId="18" xfId="0" applyFont="1" applyBorder="1" applyAlignment="1">
      <alignment/>
    </xf>
    <xf numFmtId="0" fontId="8" fillId="0" borderId="0" xfId="0" applyFont="1" applyAlignment="1">
      <alignment/>
    </xf>
    <xf numFmtId="49" fontId="7" fillId="0" borderId="0" xfId="0" applyNumberFormat="1" applyFont="1" applyAlignment="1">
      <alignment horizontal="left"/>
    </xf>
    <xf numFmtId="0" fontId="6" fillId="0" borderId="0" xfId="0" applyFont="1" applyAlignment="1">
      <alignment horizontal="left" indent="1"/>
    </xf>
    <xf numFmtId="0" fontId="7" fillId="0" borderId="0" xfId="0" applyFont="1" applyAlignment="1">
      <alignment horizontal="left"/>
    </xf>
    <xf numFmtId="0" fontId="6" fillId="0" borderId="0" xfId="0" applyFont="1" applyBorder="1" applyAlignment="1">
      <alignment horizontal="left"/>
    </xf>
    <xf numFmtId="49" fontId="6" fillId="0" borderId="0" xfId="0" applyNumberFormat="1" applyFont="1" applyBorder="1" applyAlignment="1" applyProtection="1">
      <alignment/>
      <protection/>
    </xf>
    <xf numFmtId="49" fontId="6" fillId="0" borderId="0" xfId="0" applyNumberFormat="1" applyFont="1" applyBorder="1" applyAlignment="1">
      <alignment/>
    </xf>
    <xf numFmtId="49"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right" wrapText="1"/>
      <protection/>
    </xf>
    <xf numFmtId="49" fontId="6" fillId="0" borderId="11" xfId="0" applyNumberFormat="1" applyFont="1" applyBorder="1" applyAlignment="1" applyProtection="1">
      <alignment/>
      <protection/>
    </xf>
    <xf numFmtId="49" fontId="6" fillId="0" borderId="11" xfId="0" applyNumberFormat="1" applyFont="1" applyBorder="1" applyAlignment="1">
      <alignment/>
    </xf>
    <xf numFmtId="49" fontId="6" fillId="0" borderId="11"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right" wrapText="1"/>
      <protection/>
    </xf>
    <xf numFmtId="0" fontId="13" fillId="24" borderId="0" xfId="0" applyFont="1" applyFill="1" applyAlignment="1" applyProtection="1">
      <alignment/>
      <protection locked="0"/>
    </xf>
    <xf numFmtId="0" fontId="15" fillId="0" borderId="0" xfId="0" applyFont="1" applyAlignment="1" applyProtection="1">
      <alignment horizontal="right"/>
      <protection locked="0"/>
    </xf>
    <xf numFmtId="0" fontId="15" fillId="0" borderId="0" xfId="0" applyFont="1" applyAlignment="1" applyProtection="1">
      <alignment/>
      <protection locked="0"/>
    </xf>
    <xf numFmtId="0" fontId="12" fillId="0" borderId="0" xfId="0" applyFont="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protection locked="0"/>
    </xf>
    <xf numFmtId="0" fontId="14" fillId="0" borderId="17" xfId="0" applyFont="1" applyBorder="1" applyAlignment="1" applyProtection="1">
      <alignment vertical="top" wrapText="1"/>
      <protection locked="0"/>
    </xf>
    <xf numFmtId="3" fontId="13" fillId="0" borderId="19" xfId="0" applyNumberFormat="1" applyFont="1" applyBorder="1" applyAlignment="1" applyProtection="1">
      <alignment horizontal="left" vertical="top" wrapText="1"/>
      <protection locked="0"/>
    </xf>
    <xf numFmtId="0" fontId="14" fillId="0" borderId="0" xfId="0" applyFont="1" applyBorder="1" applyAlignment="1" applyProtection="1">
      <alignment vertical="top" wrapText="1"/>
      <protection locked="0"/>
    </xf>
    <xf numFmtId="14" fontId="13" fillId="0" borderId="17" xfId="0" applyNumberFormat="1" applyFont="1" applyBorder="1" applyAlignment="1" applyProtection="1">
      <alignment horizontal="center" vertical="top" wrapText="1"/>
      <protection locked="0"/>
    </xf>
    <xf numFmtId="14" fontId="13" fillId="4" borderId="17" xfId="0" applyNumberFormat="1" applyFont="1" applyFill="1" applyBorder="1" applyAlignment="1" applyProtection="1">
      <alignment horizontal="center" vertical="top" wrapText="1"/>
      <protection/>
    </xf>
    <xf numFmtId="14" fontId="13" fillId="4" borderId="19" xfId="0" applyNumberFormat="1" applyFont="1" applyFill="1" applyBorder="1" applyAlignment="1" applyProtection="1">
      <alignment horizontal="center" vertical="top" wrapText="1"/>
      <protection/>
    </xf>
    <xf numFmtId="0" fontId="13" fillId="0" borderId="12" xfId="0" applyFont="1" applyBorder="1" applyAlignment="1" applyProtection="1">
      <alignment vertical="top" wrapText="1"/>
      <protection locked="0"/>
    </xf>
    <xf numFmtId="3" fontId="13" fillId="4" borderId="20" xfId="0" applyNumberFormat="1" applyFont="1" applyFill="1" applyBorder="1" applyAlignment="1" applyProtection="1">
      <alignment horizontal="right" vertical="top" wrapText="1"/>
      <protection/>
    </xf>
    <xf numFmtId="0" fontId="15" fillId="0" borderId="12" xfId="0" applyFont="1" applyBorder="1" applyAlignment="1" applyProtection="1">
      <alignment horizontal="left" vertical="top" wrapText="1" indent="1"/>
      <protection locked="0"/>
    </xf>
    <xf numFmtId="3" fontId="15" fillId="4" borderId="12" xfId="0" applyNumberFormat="1" applyFont="1" applyFill="1" applyBorder="1" applyAlignment="1" applyProtection="1">
      <alignment horizontal="right" vertical="top" wrapText="1"/>
      <protection/>
    </xf>
    <xf numFmtId="0" fontId="15" fillId="0" borderId="0" xfId="0" applyFont="1" applyAlignment="1" applyProtection="1">
      <alignment horizontal="left" indent="1"/>
      <protection locked="0"/>
    </xf>
    <xf numFmtId="0" fontId="16" fillId="0" borderId="12"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3" fontId="13" fillId="4" borderId="12" xfId="0" applyNumberFormat="1" applyFont="1" applyFill="1" applyBorder="1" applyAlignment="1" applyProtection="1">
      <alignment horizontal="right" vertical="top" wrapText="1"/>
      <protection/>
    </xf>
    <xf numFmtId="0" fontId="15" fillId="0" borderId="12" xfId="0" applyFont="1" applyFill="1" applyBorder="1" applyAlignment="1" applyProtection="1">
      <alignment vertical="top" wrapText="1"/>
      <protection locked="0"/>
    </xf>
    <xf numFmtId="0" fontId="13" fillId="0" borderId="12" xfId="0" applyFont="1" applyFill="1" applyBorder="1" applyAlignment="1" applyProtection="1">
      <alignment vertical="top" wrapText="1"/>
      <protection locked="0"/>
    </xf>
    <xf numFmtId="0" fontId="15" fillId="0" borderId="12" xfId="0" applyFont="1" applyFill="1" applyBorder="1" applyAlignment="1" applyProtection="1">
      <alignment horizontal="left" vertical="top" wrapText="1" indent="1"/>
      <protection locked="0"/>
    </xf>
    <xf numFmtId="0" fontId="16" fillId="0" borderId="12" xfId="0" applyFont="1" applyFill="1" applyBorder="1" applyAlignment="1" applyProtection="1">
      <alignment vertical="top" wrapText="1"/>
      <protection locked="0"/>
    </xf>
    <xf numFmtId="0" fontId="15" fillId="0" borderId="0" xfId="0" applyFont="1" applyBorder="1" applyAlignment="1" applyProtection="1">
      <alignment horizontal="left" vertical="top" wrapText="1" indent="1"/>
      <protection locked="0"/>
    </xf>
    <xf numFmtId="0" fontId="15" fillId="0" borderId="0" xfId="0" applyFont="1" applyBorder="1" applyAlignment="1" applyProtection="1">
      <alignment horizontal="center" vertical="top" wrapText="1"/>
      <protection locked="0"/>
    </xf>
    <xf numFmtId="0" fontId="15" fillId="0" borderId="0" xfId="0" applyFont="1" applyAlignment="1" applyProtection="1">
      <alignment horizontal="left" vertical="top" wrapText="1" indent="1"/>
      <protection locked="0"/>
    </xf>
    <xf numFmtId="3" fontId="16" fillId="4" borderId="12" xfId="0" applyNumberFormat="1" applyFont="1" applyFill="1" applyBorder="1" applyAlignment="1" applyProtection="1">
      <alignment horizontal="right" vertical="top" wrapText="1"/>
      <protection/>
    </xf>
    <xf numFmtId="0" fontId="15" fillId="0" borderId="12" xfId="0" applyFont="1" applyBorder="1" applyAlignment="1">
      <alignment horizontal="left" indent="1"/>
    </xf>
    <xf numFmtId="0" fontId="16" fillId="0" borderId="12" xfId="0" applyFont="1" applyBorder="1" applyAlignment="1">
      <alignment/>
    </xf>
    <xf numFmtId="14" fontId="13" fillId="0" borderId="21" xfId="0" applyNumberFormat="1" applyFont="1" applyBorder="1" applyAlignment="1">
      <alignment horizontal="right" vertical="top" wrapText="1"/>
    </xf>
    <xf numFmtId="0" fontId="14" fillId="0" borderId="22" xfId="0" applyFont="1" applyBorder="1" applyAlignment="1">
      <alignment vertical="top" wrapText="1"/>
    </xf>
    <xf numFmtId="0" fontId="5" fillId="0" borderId="21" xfId="0" applyFont="1" applyBorder="1" applyAlignment="1">
      <alignment horizontal="center" vertical="top" wrapText="1"/>
    </xf>
    <xf numFmtId="0" fontId="0" fillId="0" borderId="10" xfId="0" applyBorder="1" applyAlignment="1">
      <alignment/>
    </xf>
    <xf numFmtId="0" fontId="0" fillId="0" borderId="0" xfId="0" applyAlignment="1">
      <alignment vertical="top" wrapText="1"/>
    </xf>
    <xf numFmtId="14" fontId="17" fillId="0" borderId="0" xfId="0" applyNumberFormat="1" applyFont="1" applyAlignment="1">
      <alignment/>
    </xf>
    <xf numFmtId="3" fontId="6" fillId="0" borderId="11" xfId="0" applyNumberFormat="1" applyFont="1" applyFill="1" applyBorder="1" applyAlignment="1">
      <alignment horizontal="right" wrapText="1"/>
    </xf>
    <xf numFmtId="0" fontId="13" fillId="0" borderId="23" xfId="0" applyFont="1" applyBorder="1" applyAlignment="1" applyProtection="1">
      <alignment vertical="top" wrapText="1"/>
      <protection locked="0"/>
    </xf>
    <xf numFmtId="3" fontId="13" fillId="4" borderId="23" xfId="0" applyNumberFormat="1" applyFont="1" applyFill="1" applyBorder="1" applyAlignment="1" applyProtection="1">
      <alignment horizontal="right" vertical="top" wrapText="1"/>
      <protection/>
    </xf>
    <xf numFmtId="0" fontId="26" fillId="0" borderId="0" xfId="0" applyFont="1" applyAlignment="1">
      <alignment/>
    </xf>
    <xf numFmtId="3" fontId="0" fillId="0" borderId="11" xfId="0" applyNumberFormat="1" applyFont="1" applyBorder="1" applyAlignment="1">
      <alignment horizontal="right" wrapText="1"/>
    </xf>
    <xf numFmtId="3" fontId="0" fillId="0" borderId="0" xfId="0" applyNumberFormat="1" applyFont="1" applyAlignment="1">
      <alignment horizontal="right" wrapText="1"/>
    </xf>
    <xf numFmtId="3" fontId="0" fillId="0" borderId="0" xfId="0" applyNumberFormat="1" applyFont="1" applyBorder="1" applyAlignment="1">
      <alignment horizontal="right" wrapText="1"/>
    </xf>
    <xf numFmtId="0" fontId="0" fillId="0" borderId="0" xfId="0" applyFont="1" applyAlignment="1">
      <alignment vertical="top" wrapText="1"/>
    </xf>
    <xf numFmtId="0" fontId="0" fillId="0" borderId="10" xfId="0" applyFont="1" applyBorder="1" applyAlignment="1">
      <alignment vertical="top" wrapText="1"/>
    </xf>
    <xf numFmtId="3" fontId="4" fillId="16" borderId="0" xfId="0" applyNumberFormat="1" applyFont="1" applyFill="1" applyAlignment="1">
      <alignment horizontal="right" wrapText="1"/>
    </xf>
    <xf numFmtId="3" fontId="6" fillId="16" borderId="0" xfId="0" applyNumberFormat="1" applyFont="1" applyFill="1" applyAlignment="1">
      <alignment horizontal="right" wrapText="1"/>
    </xf>
    <xf numFmtId="3" fontId="6" fillId="0" borderId="0" xfId="0" applyNumberFormat="1" applyFont="1" applyAlignment="1">
      <alignment/>
    </xf>
    <xf numFmtId="3" fontId="4" fillId="0" borderId="0" xfId="0" applyNumberFormat="1" applyFont="1" applyAlignment="1">
      <alignment/>
    </xf>
    <xf numFmtId="3" fontId="21" fillId="0" borderId="0" xfId="0" applyNumberFormat="1" applyFont="1" applyAlignment="1">
      <alignment/>
    </xf>
    <xf numFmtId="3" fontId="4" fillId="0" borderId="11" xfId="0" applyNumberFormat="1" applyFont="1" applyBorder="1" applyAlignment="1">
      <alignment/>
    </xf>
    <xf numFmtId="3" fontId="0" fillId="0" borderId="0" xfId="0" applyNumberFormat="1" applyAlignment="1">
      <alignment/>
    </xf>
    <xf numFmtId="0" fontId="8"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xf>
    <xf numFmtId="3" fontId="0" fillId="0" borderId="11" xfId="0" applyNumberFormat="1" applyFont="1" applyBorder="1" applyAlignment="1">
      <alignment horizontal="right" wrapText="1"/>
    </xf>
    <xf numFmtId="49" fontId="0" fillId="0" borderId="0" xfId="0" applyNumberFormat="1" applyAlignment="1">
      <alignment horizontal="right"/>
    </xf>
    <xf numFmtId="49" fontId="0" fillId="0" borderId="12" xfId="0" applyNumberFormat="1" applyBorder="1" applyAlignment="1">
      <alignment horizontal="right"/>
    </xf>
    <xf numFmtId="49" fontId="0" fillId="0" borderId="12" xfId="0" applyNumberFormat="1" applyBorder="1" applyAlignment="1">
      <alignment horizontal="right" indent="1"/>
    </xf>
    <xf numFmtId="49" fontId="0" fillId="0" borderId="12" xfId="0" applyNumberFormat="1" applyFont="1" applyBorder="1" applyAlignment="1">
      <alignment horizontal="right"/>
    </xf>
    <xf numFmtId="49" fontId="0" fillId="0" borderId="12" xfId="0" applyNumberFormat="1" applyFont="1" applyBorder="1" applyAlignment="1">
      <alignment horizontal="right" indent="1"/>
    </xf>
    <xf numFmtId="0" fontId="0" fillId="0" borderId="12" xfId="0" applyFont="1" applyBorder="1" applyAlignment="1">
      <alignment horizontal="center" vertical="top" wrapText="1"/>
    </xf>
    <xf numFmtId="0" fontId="0" fillId="0" borderId="0" xfId="0" applyFont="1" applyAlignment="1">
      <alignment horizontal="center"/>
    </xf>
    <xf numFmtId="0" fontId="0" fillId="0" borderId="0" xfId="0" applyFont="1" applyAlignment="1">
      <alignment horizontal="right"/>
    </xf>
    <xf numFmtId="0" fontId="0" fillId="24" borderId="0" xfId="0" applyFont="1" applyFill="1" applyAlignment="1">
      <alignment horizontal="right"/>
    </xf>
    <xf numFmtId="0" fontId="0" fillId="0" borderId="10" xfId="0" applyFont="1" applyBorder="1" applyAlignment="1">
      <alignment horizontal="right"/>
    </xf>
    <xf numFmtId="0" fontId="0" fillId="24" borderId="0" xfId="0" applyFont="1" applyFill="1" applyBorder="1" applyAlignment="1">
      <alignment horizontal="right"/>
    </xf>
    <xf numFmtId="0" fontId="0" fillId="0" borderId="0" xfId="0" applyFont="1" applyBorder="1" applyAlignment="1">
      <alignment horizontal="right"/>
    </xf>
    <xf numFmtId="0" fontId="0" fillId="0" borderId="11" xfId="0" applyFont="1" applyBorder="1" applyAlignment="1">
      <alignment horizontal="right"/>
    </xf>
    <xf numFmtId="0" fontId="0" fillId="24" borderId="11" xfId="0" applyFont="1" applyFill="1" applyBorder="1" applyAlignment="1">
      <alignment horizontal="right"/>
    </xf>
    <xf numFmtId="0" fontId="0" fillId="24" borderId="10" xfId="0" applyFont="1" applyFill="1" applyBorder="1" applyAlignment="1">
      <alignment horizontal="right"/>
    </xf>
    <xf numFmtId="49" fontId="6" fillId="0" borderId="0" xfId="0" applyNumberFormat="1" applyFont="1" applyBorder="1" applyAlignment="1">
      <alignment horizontal="left" indent="2"/>
    </xf>
    <xf numFmtId="0" fontId="14" fillId="0" borderId="0" xfId="0" applyFont="1" applyAlignment="1">
      <alignment horizontal="center"/>
    </xf>
    <xf numFmtId="0" fontId="0" fillId="0" borderId="0" xfId="0" applyFont="1" applyFill="1" applyBorder="1" applyAlignment="1">
      <alignment horizontal="right"/>
    </xf>
    <xf numFmtId="0" fontId="4" fillId="17" borderId="0" xfId="0" applyFont="1" applyFill="1" applyAlignment="1">
      <alignment/>
    </xf>
    <xf numFmtId="0" fontId="8" fillId="0" borderId="0" xfId="0" applyFont="1" applyBorder="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1" fontId="0" fillId="0" borderId="0" xfId="0" applyNumberFormat="1" applyAlignment="1">
      <alignment/>
    </xf>
    <xf numFmtId="14" fontId="0" fillId="0" borderId="0" xfId="0" applyNumberFormat="1" applyAlignment="1">
      <alignment/>
    </xf>
    <xf numFmtId="3" fontId="15" fillId="4" borderId="20" xfId="0" applyNumberFormat="1" applyFont="1" applyFill="1" applyBorder="1" applyAlignment="1" applyProtection="1">
      <alignment horizontal="right" vertical="top" wrapText="1"/>
      <protection/>
    </xf>
    <xf numFmtId="0" fontId="13" fillId="0" borderId="12" xfId="0" applyFont="1" applyBorder="1" applyAlignment="1">
      <alignment/>
    </xf>
    <xf numFmtId="0" fontId="13" fillId="0" borderId="0" xfId="0" applyFont="1" applyAlignment="1" applyProtection="1">
      <alignment/>
      <protection locked="0"/>
    </xf>
    <xf numFmtId="0" fontId="13" fillId="0" borderId="24" xfId="0" applyFont="1" applyBorder="1" applyAlignment="1" applyProtection="1">
      <alignment vertical="top" wrapText="1"/>
      <protection locked="0"/>
    </xf>
    <xf numFmtId="3" fontId="13" fillId="4" borderId="24" xfId="0" applyNumberFormat="1" applyFont="1" applyFill="1" applyBorder="1" applyAlignment="1" applyProtection="1">
      <alignment horizontal="right" vertical="top" wrapText="1"/>
      <protection/>
    </xf>
    <xf numFmtId="3" fontId="6" fillId="0" borderId="0" xfId="0" applyNumberFormat="1" applyFont="1" applyBorder="1" applyAlignment="1">
      <alignment/>
    </xf>
    <xf numFmtId="3" fontId="17" fillId="0" borderId="0" xfId="0" applyNumberFormat="1" applyFont="1" applyAlignment="1">
      <alignment/>
    </xf>
    <xf numFmtId="3" fontId="6" fillId="0" borderId="11" xfId="0" applyNumberFormat="1" applyFont="1" applyBorder="1" applyAlignment="1">
      <alignment/>
    </xf>
    <xf numFmtId="37" fontId="4" fillId="0" borderId="0" xfId="0" applyNumberFormat="1" applyFont="1" applyAlignment="1">
      <alignment/>
    </xf>
    <xf numFmtId="17" fontId="6" fillId="0" borderId="10" xfId="0" applyNumberFormat="1" applyFont="1" applyBorder="1" applyAlignment="1" quotePrefix="1">
      <alignment horizontal="center"/>
    </xf>
    <xf numFmtId="37" fontId="6" fillId="0" borderId="10" xfId="0" applyNumberFormat="1" applyFont="1" applyBorder="1" applyAlignment="1">
      <alignment horizontal="center"/>
    </xf>
    <xf numFmtId="14" fontId="6" fillId="0" borderId="0" xfId="0" applyNumberFormat="1" applyFont="1" applyBorder="1" applyAlignment="1">
      <alignment/>
    </xf>
    <xf numFmtId="3" fontId="6" fillId="0" borderId="0" xfId="0" applyNumberFormat="1" applyFont="1" applyBorder="1" applyAlignment="1" quotePrefix="1">
      <alignment/>
    </xf>
    <xf numFmtId="3" fontId="6" fillId="0" borderId="0" xfId="0" applyNumberFormat="1" applyFont="1" applyAlignment="1">
      <alignment/>
    </xf>
    <xf numFmtId="3" fontId="6" fillId="0" borderId="0" xfId="0" applyNumberFormat="1" applyFont="1" applyFill="1" applyBorder="1" applyAlignment="1">
      <alignment/>
    </xf>
    <xf numFmtId="3" fontId="6" fillId="0" borderId="0" xfId="52" applyNumberFormat="1" applyFont="1" applyFill="1" applyBorder="1" applyAlignment="1">
      <alignment horizontal="right" wrapText="1"/>
    </xf>
    <xf numFmtId="3" fontId="6" fillId="0" borderId="0" xfId="0" applyNumberFormat="1" applyFont="1" applyBorder="1" applyAlignment="1">
      <alignment/>
    </xf>
    <xf numFmtId="0" fontId="28" fillId="0" borderId="0" xfId="0" applyFont="1" applyAlignment="1">
      <alignment/>
    </xf>
    <xf numFmtId="3" fontId="0" fillId="0" borderId="0" xfId="0" applyNumberFormat="1" applyFont="1" applyAlignment="1">
      <alignment/>
    </xf>
    <xf numFmtId="3" fontId="17" fillId="0" borderId="14" xfId="0" applyNumberFormat="1" applyFont="1" applyBorder="1" applyAlignment="1">
      <alignment/>
    </xf>
    <xf numFmtId="3" fontId="0" fillId="0" borderId="14" xfId="0" applyNumberFormat="1" applyFont="1" applyBorder="1" applyAlignment="1">
      <alignment/>
    </xf>
    <xf numFmtId="3" fontId="17" fillId="0" borderId="11" xfId="0" applyNumberFormat="1" applyFont="1" applyBorder="1" applyAlignment="1">
      <alignment/>
    </xf>
    <xf numFmtId="3" fontId="0" fillId="0" borderId="11" xfId="0" applyNumberFormat="1" applyFont="1" applyBorder="1" applyAlignment="1">
      <alignment/>
    </xf>
    <xf numFmtId="49" fontId="4" fillId="0" borderId="0" xfId="0" applyNumberFormat="1" applyFont="1" applyAlignment="1">
      <alignment/>
    </xf>
    <xf numFmtId="0" fontId="24" fillId="0" borderId="0" xfId="0" applyFont="1" applyAlignment="1">
      <alignment/>
    </xf>
    <xf numFmtId="3" fontId="6" fillId="0" borderId="0" xfId="0" applyNumberFormat="1" applyFont="1" applyFill="1" applyBorder="1" applyAlignment="1">
      <alignment/>
    </xf>
    <xf numFmtId="3" fontId="0" fillId="0" borderId="0" xfId="0" applyNumberFormat="1" applyFont="1" applyAlignment="1">
      <alignment/>
    </xf>
    <xf numFmtId="4" fontId="0" fillId="0" borderId="0" xfId="0" applyNumberFormat="1" applyFont="1" applyAlignment="1">
      <alignment/>
    </xf>
    <xf numFmtId="4" fontId="0" fillId="0" borderId="0" xfId="0" applyNumberFormat="1" applyAlignment="1">
      <alignment/>
    </xf>
    <xf numFmtId="3" fontId="6" fillId="0" borderId="0" xfId="0" applyNumberFormat="1" applyFont="1" applyFill="1" applyBorder="1" applyAlignment="1">
      <alignment horizontal="right" wrapText="1"/>
    </xf>
    <xf numFmtId="3" fontId="6" fillId="0" borderId="10" xfId="0" applyNumberFormat="1" applyFont="1" applyBorder="1" applyAlignment="1">
      <alignment/>
    </xf>
    <xf numFmtId="37" fontId="6" fillId="0" borderId="0" xfId="0" applyNumberFormat="1" applyFont="1" applyAlignment="1">
      <alignment horizontal="center"/>
    </xf>
    <xf numFmtId="37" fontId="6" fillId="0" borderId="0" xfId="0" applyNumberFormat="1" applyFont="1" applyAlignment="1">
      <alignment/>
    </xf>
    <xf numFmtId="0" fontId="21" fillId="0" borderId="0" xfId="0" applyFont="1" applyAlignment="1">
      <alignment/>
    </xf>
    <xf numFmtId="37" fontId="7" fillId="0" borderId="0" xfId="0" applyNumberFormat="1" applyFont="1" applyAlignment="1">
      <alignment/>
    </xf>
    <xf numFmtId="3" fontId="7" fillId="0" borderId="0" xfId="0" applyNumberFormat="1" applyFont="1" applyAlignment="1">
      <alignment/>
    </xf>
    <xf numFmtId="37" fontId="8" fillId="0" borderId="0" xfId="0" applyNumberFormat="1" applyFont="1" applyAlignment="1">
      <alignment/>
    </xf>
    <xf numFmtId="37" fontId="21" fillId="0" borderId="0" xfId="0" applyNumberFormat="1" applyFont="1" applyAlignment="1">
      <alignment/>
    </xf>
    <xf numFmtId="37" fontId="0" fillId="0" borderId="0" xfId="0" applyNumberFormat="1" applyFont="1" applyAlignment="1">
      <alignment/>
    </xf>
    <xf numFmtId="0" fontId="4" fillId="0" borderId="11" xfId="0" applyFont="1" applyFill="1" applyBorder="1" applyAlignment="1">
      <alignment/>
    </xf>
    <xf numFmtId="37" fontId="4" fillId="0" borderId="11" xfId="0" applyNumberFormat="1" applyFont="1" applyBorder="1" applyAlignment="1">
      <alignment/>
    </xf>
    <xf numFmtId="37" fontId="4" fillId="0" borderId="0" xfId="0" applyNumberFormat="1" applyFont="1" applyBorder="1" applyAlignment="1">
      <alignment/>
    </xf>
    <xf numFmtId="0" fontId="4" fillId="0" borderId="0" xfId="0" applyFont="1" applyBorder="1" applyAlignment="1" applyProtection="1">
      <alignment horizontal="center" wrapText="1"/>
      <protection locked="0"/>
    </xf>
    <xf numFmtId="14" fontId="4" fillId="0" borderId="0" xfId="0" applyNumberFormat="1" applyFont="1" applyBorder="1" applyAlignment="1" applyProtection="1">
      <alignment horizontal="right" wrapText="1"/>
      <protection locked="0"/>
    </xf>
    <xf numFmtId="10" fontId="6" fillId="0" borderId="0" xfId="0" applyNumberFormat="1" applyFont="1" applyBorder="1" applyAlignment="1" applyProtection="1">
      <alignment horizontal="right" wrapText="1"/>
      <protection locked="0"/>
    </xf>
    <xf numFmtId="3" fontId="6" fillId="0" borderId="0" xfId="0" applyNumberFormat="1" applyFont="1" applyBorder="1" applyAlignment="1" applyProtection="1">
      <alignment horizontal="left"/>
      <protection locked="0"/>
    </xf>
    <xf numFmtId="3" fontId="7" fillId="0" borderId="0" xfId="0" applyNumberFormat="1" applyFont="1" applyBorder="1" applyAlignment="1" applyProtection="1">
      <alignment horizontal="left" wrapText="1"/>
      <protection locked="0"/>
    </xf>
    <xf numFmtId="3" fontId="8" fillId="0" borderId="0" xfId="0" applyNumberFormat="1" applyFont="1" applyBorder="1" applyAlignment="1" applyProtection="1">
      <alignment horizontal="left" wrapText="1"/>
      <protection locked="0"/>
    </xf>
    <xf numFmtId="0" fontId="8" fillId="0" borderId="0" xfId="0" applyFont="1" applyBorder="1" applyAlignment="1" applyProtection="1">
      <alignment horizontal="center" wrapText="1"/>
      <protection locked="0"/>
    </xf>
    <xf numFmtId="14" fontId="8" fillId="0" borderId="0" xfId="0" applyNumberFormat="1" applyFont="1" applyBorder="1" applyAlignment="1" applyProtection="1">
      <alignment horizontal="right" wrapText="1"/>
      <protection locked="0"/>
    </xf>
    <xf numFmtId="3" fontId="8" fillId="0" borderId="0" xfId="0" applyNumberFormat="1" applyFont="1" applyBorder="1" applyAlignment="1" applyProtection="1">
      <alignment horizontal="right" wrapText="1"/>
      <protection locked="0"/>
    </xf>
    <xf numFmtId="3" fontId="4" fillId="0" borderId="11" xfId="0" applyNumberFormat="1" applyFont="1" applyBorder="1" applyAlignment="1" applyProtection="1">
      <alignment horizontal="right"/>
      <protection locked="0"/>
    </xf>
    <xf numFmtId="3" fontId="6" fillId="0" borderId="0" xfId="0" applyNumberFormat="1" applyFont="1" applyFill="1" applyBorder="1" applyAlignment="1" applyProtection="1">
      <alignment horizontal="left" wrapText="1"/>
      <protection locked="0"/>
    </xf>
    <xf numFmtId="3" fontId="4" fillId="0" borderId="0" xfId="0" applyNumberFormat="1" applyFont="1" applyFill="1" applyBorder="1" applyAlignment="1">
      <alignment horizontal="right"/>
    </xf>
    <xf numFmtId="0" fontId="29" fillId="0" borderId="0" xfId="0" applyFont="1" applyAlignment="1">
      <alignment/>
    </xf>
    <xf numFmtId="3" fontId="15" fillId="4" borderId="12" xfId="0" applyNumberFormat="1" applyFont="1" applyFill="1" applyBorder="1" applyAlignment="1" applyProtection="1">
      <alignment/>
      <protection/>
    </xf>
    <xf numFmtId="0" fontId="0" fillId="0" borderId="0" xfId="0" applyAlignment="1">
      <alignment/>
    </xf>
    <xf numFmtId="0" fontId="6" fillId="0" borderId="0" xfId="0" applyFont="1" applyAlignment="1">
      <alignment horizontal="right"/>
    </xf>
    <xf numFmtId="3"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6" fillId="0" borderId="10" xfId="0" applyFont="1" applyBorder="1" applyAlignment="1" applyProtection="1">
      <alignment/>
      <protection locked="0"/>
    </xf>
    <xf numFmtId="0" fontId="4" fillId="0" borderId="15" xfId="0" applyFont="1" applyFill="1" applyBorder="1" applyAlignment="1">
      <alignment/>
    </xf>
    <xf numFmtId="0" fontId="6" fillId="0" borderId="15" xfId="0" applyFont="1" applyBorder="1" applyAlignment="1">
      <alignment/>
    </xf>
    <xf numFmtId="0" fontId="0" fillId="0" borderId="15" xfId="0" applyFont="1" applyBorder="1" applyAlignment="1">
      <alignment/>
    </xf>
    <xf numFmtId="3" fontId="4" fillId="0" borderId="0" xfId="0" applyNumberFormat="1" applyFont="1" applyFill="1" applyBorder="1" applyAlignment="1">
      <alignment horizontal="right" wrapText="1"/>
    </xf>
    <xf numFmtId="0" fontId="7"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10" xfId="0" applyFont="1" applyBorder="1" applyAlignment="1" applyProtection="1">
      <alignment/>
      <protection locked="0"/>
    </xf>
    <xf numFmtId="0" fontId="6" fillId="0" borderId="10" xfId="0" applyFont="1" applyBorder="1" applyAlignment="1" applyProtection="1">
      <alignment horizontal="center"/>
      <protection locked="0"/>
    </xf>
    <xf numFmtId="3" fontId="4" fillId="0" borderId="10" xfId="0" applyNumberFormat="1" applyFont="1" applyBorder="1" applyAlignment="1" applyProtection="1">
      <alignment horizontal="right" wrapText="1"/>
      <protection locked="0"/>
    </xf>
    <xf numFmtId="3" fontId="6" fillId="0" borderId="10" xfId="0" applyNumberFormat="1" applyFont="1" applyBorder="1" applyAlignment="1" applyProtection="1">
      <alignment horizontal="right" wrapText="1"/>
      <protection locked="0"/>
    </xf>
    <xf numFmtId="0" fontId="0" fillId="0" borderId="14" xfId="0" applyBorder="1" applyAlignment="1" applyProtection="1">
      <alignment/>
      <protection locked="0"/>
    </xf>
    <xf numFmtId="0" fontId="4" fillId="0" borderId="11" xfId="0" applyFont="1" applyBorder="1" applyAlignment="1" applyProtection="1">
      <alignment/>
      <protection locked="0"/>
    </xf>
    <xf numFmtId="0" fontId="6" fillId="0" borderId="11" xfId="0" applyFont="1" applyBorder="1" applyAlignment="1" applyProtection="1">
      <alignment/>
      <protection locked="0"/>
    </xf>
    <xf numFmtId="0" fontId="0" fillId="0" borderId="11" xfId="0" applyFont="1" applyBorder="1" applyAlignment="1" applyProtection="1">
      <alignment/>
      <protection locked="0"/>
    </xf>
    <xf numFmtId="0" fontId="6" fillId="0" borderId="11" xfId="0" applyFont="1" applyBorder="1" applyAlignment="1" applyProtection="1">
      <alignment horizontal="center"/>
      <protection locked="0"/>
    </xf>
    <xf numFmtId="3" fontId="4" fillId="0" borderId="11" xfId="0" applyNumberFormat="1" applyFont="1" applyBorder="1" applyAlignment="1" applyProtection="1">
      <alignment horizontal="right" wrapText="1"/>
      <protection locked="0"/>
    </xf>
    <xf numFmtId="3" fontId="6" fillId="0" borderId="11" xfId="0" applyNumberFormat="1" applyFont="1" applyBorder="1" applyAlignment="1" applyProtection="1">
      <alignment horizontal="right" wrapText="1"/>
      <protection locked="0"/>
    </xf>
    <xf numFmtId="0" fontId="0" fillId="0" borderId="11" xfId="0" applyBorder="1" applyAlignment="1" applyProtection="1">
      <alignment/>
      <protection locked="0"/>
    </xf>
    <xf numFmtId="0" fontId="17" fillId="0" borderId="11" xfId="0" applyFont="1" applyBorder="1" applyAlignment="1" applyProtection="1">
      <alignment/>
      <protection locked="0"/>
    </xf>
    <xf numFmtId="0" fontId="4" fillId="0" borderId="11" xfId="0" applyFont="1" applyBorder="1" applyAlignment="1" applyProtection="1">
      <alignment horizontal="center"/>
      <protection locked="0"/>
    </xf>
    <xf numFmtId="0" fontId="4" fillId="0" borderId="0" xfId="0" applyFont="1" applyAlignment="1" applyProtection="1">
      <alignment/>
      <protection locked="0"/>
    </xf>
    <xf numFmtId="0" fontId="17" fillId="0" borderId="0" xfId="0" applyFont="1" applyAlignment="1" applyProtection="1">
      <alignment/>
      <protection locked="0"/>
    </xf>
    <xf numFmtId="4" fontId="17" fillId="0" borderId="0" xfId="43" applyNumberFormat="1" applyFont="1">
      <alignment/>
      <protection/>
    </xf>
    <xf numFmtId="0" fontId="0" fillId="0" borderId="14" xfId="0" applyFont="1" applyBorder="1" applyAlignment="1" applyProtection="1">
      <alignment/>
      <protection locked="0"/>
    </xf>
    <xf numFmtId="0" fontId="0" fillId="0" borderId="0" xfId="0" applyFont="1" applyAlignment="1">
      <alignment/>
    </xf>
    <xf numFmtId="49" fontId="17" fillId="0" borderId="21" xfId="0" applyNumberFormat="1" applyFont="1" applyBorder="1" applyAlignment="1">
      <alignment/>
    </xf>
    <xf numFmtId="49" fontId="0" fillId="0" borderId="12" xfId="0" applyNumberFormat="1" applyBorder="1" applyAlignment="1">
      <alignment/>
    </xf>
    <xf numFmtId="14" fontId="13" fillId="0" borderId="21" xfId="0" applyNumberFormat="1" applyFont="1" applyBorder="1" applyAlignment="1">
      <alignment vertical="top" wrapText="1"/>
    </xf>
    <xf numFmtId="3" fontId="0" fillId="0" borderId="12" xfId="0" applyNumberFormat="1" applyBorder="1" applyAlignment="1">
      <alignment wrapText="1"/>
    </xf>
    <xf numFmtId="0" fontId="17" fillId="0" borderId="0" xfId="0" applyFont="1" applyAlignment="1">
      <alignment/>
    </xf>
    <xf numFmtId="0" fontId="19" fillId="0" borderId="0" xfId="0" applyFont="1" applyAlignment="1">
      <alignment/>
    </xf>
    <xf numFmtId="0" fontId="5" fillId="0" borderId="0" xfId="0" applyFont="1" applyAlignment="1">
      <alignment/>
    </xf>
    <xf numFmtId="0" fontId="17" fillId="0" borderId="21" xfId="0" applyFont="1" applyBorder="1" applyAlignment="1">
      <alignment/>
    </xf>
    <xf numFmtId="0" fontId="0" fillId="0" borderId="12" xfId="0" applyBorder="1" applyAlignment="1">
      <alignment/>
    </xf>
    <xf numFmtId="0" fontId="0" fillId="0" borderId="23" xfId="0" applyBorder="1" applyAlignment="1">
      <alignment/>
    </xf>
    <xf numFmtId="0" fontId="17" fillId="0" borderId="23" xfId="0" applyFont="1" applyBorder="1" applyAlignment="1">
      <alignment vertical="center"/>
    </xf>
    <xf numFmtId="14" fontId="17" fillId="0" borderId="23" xfId="0" applyNumberFormat="1" applyFont="1" applyBorder="1" applyAlignment="1">
      <alignment vertical="center"/>
    </xf>
    <xf numFmtId="49" fontId="17" fillId="0" borderId="23" xfId="0" applyNumberFormat="1" applyFont="1" applyBorder="1" applyAlignment="1">
      <alignment vertical="center"/>
    </xf>
    <xf numFmtId="0" fontId="0" fillId="0" borderId="20" xfId="0" applyBorder="1" applyAlignment="1">
      <alignment/>
    </xf>
    <xf numFmtId="0" fontId="17" fillId="0" borderId="20" xfId="0" applyFont="1" applyBorder="1" applyAlignment="1">
      <alignment vertical="center"/>
    </xf>
    <xf numFmtId="14" fontId="17" fillId="0" borderId="20" xfId="0" applyNumberFormat="1" applyFont="1" applyBorder="1" applyAlignment="1">
      <alignment vertical="center"/>
    </xf>
    <xf numFmtId="49" fontId="17" fillId="0" borderId="20" xfId="0" applyNumberFormat="1" applyFont="1" applyBorder="1" applyAlignment="1">
      <alignment vertical="center"/>
    </xf>
    <xf numFmtId="0" fontId="31" fillId="0" borderId="0" xfId="0" applyFont="1" applyAlignment="1">
      <alignment/>
    </xf>
    <xf numFmtId="3" fontId="26" fillId="0" borderId="0" xfId="0" applyNumberFormat="1" applyFont="1" applyAlignment="1">
      <alignment/>
    </xf>
    <xf numFmtId="3" fontId="15" fillId="4" borderId="25" xfId="0" applyNumberFormat="1" applyFont="1" applyFill="1" applyBorder="1" applyAlignment="1" applyProtection="1">
      <alignment/>
      <protection/>
    </xf>
    <xf numFmtId="3" fontId="15" fillId="4" borderId="12" xfId="0" applyNumberFormat="1" applyFont="1" applyFill="1" applyBorder="1" applyAlignment="1">
      <alignment horizontal="right"/>
    </xf>
    <xf numFmtId="3" fontId="13" fillId="4" borderId="12" xfId="0" applyNumberFormat="1" applyFont="1" applyFill="1" applyBorder="1" applyAlignment="1">
      <alignment horizontal="right"/>
    </xf>
    <xf numFmtId="3" fontId="17" fillId="4" borderId="12" xfId="0" applyNumberFormat="1" applyFont="1" applyFill="1" applyBorder="1" applyAlignment="1">
      <alignment horizontal="right"/>
    </xf>
    <xf numFmtId="3" fontId="0" fillId="4" borderId="12" xfId="0" applyNumberFormat="1" applyFill="1" applyBorder="1" applyAlignment="1">
      <alignment horizontal="right"/>
    </xf>
    <xf numFmtId="3" fontId="15" fillId="0" borderId="12" xfId="0" applyNumberFormat="1" applyFont="1" applyFill="1" applyBorder="1" applyAlignment="1">
      <alignment horizontal="right" vertical="top" wrapText="1"/>
    </xf>
    <xf numFmtId="3" fontId="17" fillId="0" borderId="12" xfId="0" applyNumberFormat="1" applyFont="1" applyFill="1" applyBorder="1" applyAlignment="1">
      <alignment horizontal="right" wrapText="1"/>
    </xf>
    <xf numFmtId="3" fontId="0" fillId="0" borderId="0" xfId="0" applyNumberFormat="1" applyAlignment="1">
      <alignment horizontal="left" indent="1"/>
    </xf>
    <xf numFmtId="3" fontId="0" fillId="0" borderId="0" xfId="0" applyNumberFormat="1" applyAlignment="1">
      <alignment horizontal="left" vertical="top" wrapText="1" indent="1"/>
    </xf>
    <xf numFmtId="3" fontId="15" fillId="0" borderId="0" xfId="0" applyNumberFormat="1" applyFont="1" applyAlignment="1" applyProtection="1">
      <alignment horizontal="left" vertical="top" wrapText="1" indent="1"/>
      <protection locked="0"/>
    </xf>
    <xf numFmtId="0" fontId="0" fillId="0" borderId="10" xfId="0" applyBorder="1" applyAlignment="1">
      <alignment horizontal="center"/>
    </xf>
    <xf numFmtId="0" fontId="6" fillId="0" borderId="0" xfId="0" applyFont="1" applyAlignment="1">
      <alignment vertical="top" wrapText="1"/>
    </xf>
    <xf numFmtId="0" fontId="17" fillId="0" borderId="0" xfId="0" applyFont="1" applyAlignment="1">
      <alignment/>
    </xf>
    <xf numFmtId="0" fontId="6" fillId="0" borderId="0" xfId="0" applyNumberFormat="1" applyFont="1" applyAlignment="1">
      <alignment vertical="top" wrapText="1"/>
    </xf>
    <xf numFmtId="0" fontId="6" fillId="0" borderId="0" xfId="0" applyFont="1" applyAlignment="1">
      <alignment vertical="top"/>
    </xf>
    <xf numFmtId="0" fontId="6" fillId="0" borderId="0" xfId="0" applyFont="1" applyBorder="1" applyAlignment="1" applyProtection="1">
      <alignment/>
      <protection locked="0"/>
    </xf>
    <xf numFmtId="3" fontId="0" fillId="0" borderId="12" xfId="0" applyNumberFormat="1" applyFont="1" applyFill="1" applyBorder="1" applyAlignment="1">
      <alignment horizontal="right" wrapText="1"/>
    </xf>
    <xf numFmtId="3" fontId="0" fillId="0" borderId="16" xfId="0" applyNumberFormat="1" applyFont="1" applyFill="1" applyBorder="1" applyAlignment="1">
      <alignment horizontal="right" wrapText="1"/>
    </xf>
    <xf numFmtId="3" fontId="0" fillId="0" borderId="12" xfId="0" applyNumberFormat="1" applyBorder="1" applyAlignment="1">
      <alignment horizontal="right"/>
    </xf>
    <xf numFmtId="3" fontId="15" fillId="0" borderId="12" xfId="0" applyNumberFormat="1" applyFont="1" applyBorder="1" applyAlignment="1">
      <alignment horizontal="right"/>
    </xf>
    <xf numFmtId="0" fontId="0" fillId="0" borderId="0" xfId="0" applyFont="1" applyFill="1" applyAlignment="1">
      <alignment horizontal="right"/>
    </xf>
    <xf numFmtId="0" fontId="32" fillId="0" borderId="0" xfId="0" applyFont="1" applyBorder="1" applyAlignment="1">
      <alignment/>
    </xf>
    <xf numFmtId="0" fontId="0" fillId="0" borderId="0" xfId="0" applyFont="1" applyAlignment="1">
      <alignment/>
    </xf>
    <xf numFmtId="3" fontId="0" fillId="0" borderId="0" xfId="0" applyNumberFormat="1" applyFont="1" applyAlignment="1">
      <alignment/>
    </xf>
    <xf numFmtId="4" fontId="0" fillId="0" borderId="0" xfId="0" applyNumberFormat="1" applyFont="1" applyAlignment="1">
      <alignment/>
    </xf>
    <xf numFmtId="3" fontId="4" fillId="0" borderId="0" xfId="0" applyNumberFormat="1" applyFont="1" applyFill="1" applyAlignment="1">
      <alignment/>
    </xf>
    <xf numFmtId="3" fontId="0" fillId="0" borderId="0" xfId="0" applyNumberFormat="1" applyFill="1" applyAlignment="1">
      <alignment/>
    </xf>
    <xf numFmtId="0" fontId="0" fillId="0" borderId="0" xfId="0" applyFill="1" applyAlignment="1">
      <alignment/>
    </xf>
    <xf numFmtId="0" fontId="33" fillId="0" borderId="0" xfId="0" applyFont="1" applyAlignment="1">
      <alignment/>
    </xf>
    <xf numFmtId="0" fontId="25" fillId="0" borderId="0" xfId="0" applyFont="1" applyBorder="1" applyAlignment="1">
      <alignment/>
    </xf>
    <xf numFmtId="3" fontId="16" fillId="4" borderId="25" xfId="0" applyNumberFormat="1" applyFont="1" applyFill="1" applyBorder="1" applyAlignment="1" applyProtection="1">
      <alignment horizontal="right" vertical="top" wrapText="1"/>
      <protection/>
    </xf>
    <xf numFmtId="3" fontId="15" fillId="4" borderId="25" xfId="0" applyNumberFormat="1" applyFont="1" applyFill="1" applyBorder="1" applyAlignment="1" applyProtection="1">
      <alignment horizontal="right" vertical="top" wrapText="1"/>
      <protection/>
    </xf>
    <xf numFmtId="3" fontId="13" fillId="4" borderId="25" xfId="0" applyNumberFormat="1" applyFont="1" applyFill="1" applyBorder="1" applyAlignment="1" applyProtection="1">
      <alignment horizontal="right" vertical="top" wrapText="1"/>
      <protection/>
    </xf>
    <xf numFmtId="3" fontId="15" fillId="4" borderId="11" xfId="0" applyNumberFormat="1" applyFont="1" applyFill="1" applyBorder="1" applyAlignment="1" applyProtection="1">
      <alignment/>
      <protection/>
    </xf>
    <xf numFmtId="0" fontId="15" fillId="0" borderId="0" xfId="0" applyFont="1" applyFill="1" applyBorder="1" applyAlignment="1" applyProtection="1">
      <alignment horizontal="left" indent="1"/>
      <protection locked="0"/>
    </xf>
    <xf numFmtId="3" fontId="16" fillId="0" borderId="0" xfId="0" applyNumberFormat="1" applyFont="1" applyFill="1" applyBorder="1" applyAlignment="1" applyProtection="1">
      <alignment horizontal="right" vertical="top" wrapText="1"/>
      <protection/>
    </xf>
    <xf numFmtId="0" fontId="15" fillId="0" borderId="0" xfId="0" applyFont="1" applyFill="1" applyBorder="1" applyAlignment="1" applyProtection="1">
      <alignment/>
      <protection locked="0"/>
    </xf>
    <xf numFmtId="0" fontId="0" fillId="0" borderId="0" xfId="0" applyFont="1" applyAlignment="1" applyProtection="1">
      <alignment horizontal="left" indent="1"/>
      <protection locked="0"/>
    </xf>
    <xf numFmtId="3" fontId="0" fillId="0" borderId="0" xfId="0" applyNumberFormat="1" applyFont="1" applyAlignment="1" applyProtection="1">
      <alignment horizontal="left" indent="1"/>
      <protection locked="0"/>
    </xf>
    <xf numFmtId="0" fontId="34" fillId="0" borderId="0" xfId="0" applyFont="1" applyBorder="1" applyAlignment="1">
      <alignment/>
    </xf>
    <xf numFmtId="0" fontId="6" fillId="0" borderId="0" xfId="0" applyNumberFormat="1" applyFont="1" applyAlignment="1">
      <alignment/>
    </xf>
    <xf numFmtId="0" fontId="0" fillId="0" borderId="0" xfId="0" applyBorder="1" applyAlignment="1">
      <alignment horizontal="center"/>
    </xf>
    <xf numFmtId="0" fontId="17" fillId="0" borderId="0" xfId="0" applyFont="1" applyBorder="1" applyAlignment="1">
      <alignment/>
    </xf>
    <xf numFmtId="3" fontId="17" fillId="0" borderId="0" xfId="0" applyNumberFormat="1" applyFont="1" applyBorder="1" applyAlignment="1">
      <alignment horizontal="right" wrapText="1"/>
    </xf>
    <xf numFmtId="3" fontId="17" fillId="0" borderId="0" xfId="0" applyNumberFormat="1" applyFont="1" applyBorder="1" applyAlignment="1">
      <alignment/>
    </xf>
    <xf numFmtId="0" fontId="0" fillId="0" borderId="0" xfId="0" applyAlignment="1">
      <alignment/>
    </xf>
    <xf numFmtId="0" fontId="27" fillId="0" borderId="0" xfId="0" applyFont="1" applyAlignment="1">
      <alignment horizontal="left"/>
    </xf>
    <xf numFmtId="0" fontId="9" fillId="0" borderId="0" xfId="0" applyFont="1" applyBorder="1" applyAlignment="1">
      <alignment vertical="top" wrapText="1"/>
    </xf>
    <xf numFmtId="0" fontId="0" fillId="0" borderId="0" xfId="0" applyFont="1" applyAlignment="1">
      <alignment vertical="top" wrapText="1"/>
    </xf>
    <xf numFmtId="0" fontId="19" fillId="0" borderId="11" xfId="0" applyFont="1" applyBorder="1" applyAlignment="1">
      <alignment vertical="top" wrapText="1"/>
    </xf>
    <xf numFmtId="0" fontId="5" fillId="0" borderId="11" xfId="0" applyFont="1" applyBorder="1" applyAlignment="1">
      <alignment vertical="top" wrapText="1"/>
    </xf>
    <xf numFmtId="0" fontId="6" fillId="0" borderId="0" xfId="0" applyFont="1" applyAlignment="1">
      <alignment vertical="top" wrapText="1"/>
    </xf>
    <xf numFmtId="49" fontId="6" fillId="0" borderId="0" xfId="0" applyNumberFormat="1" applyFont="1" applyAlignment="1">
      <alignment horizontal="left" vertical="top" wrapText="1" indent="1"/>
    </xf>
    <xf numFmtId="0" fontId="8" fillId="0" borderId="10" xfId="0" applyFont="1" applyBorder="1" applyAlignment="1">
      <alignment vertical="top" wrapText="1"/>
    </xf>
    <xf numFmtId="0" fontId="0" fillId="0" borderId="0" xfId="0" applyAlignment="1">
      <alignment vertical="top" wrapText="1"/>
    </xf>
    <xf numFmtId="38" fontId="6" fillId="0" borderId="0" xfId="0" applyNumberFormat="1" applyFont="1" applyFill="1" applyBorder="1" applyAlignment="1" applyProtection="1">
      <alignment wrapText="1"/>
      <protection locked="0"/>
    </xf>
    <xf numFmtId="0" fontId="0" fillId="0" borderId="0" xfId="0" applyAlignment="1">
      <alignment wrapText="1"/>
    </xf>
    <xf numFmtId="14" fontId="4" fillId="0" borderId="0" xfId="0" applyNumberFormat="1"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4" fillId="0" borderId="0" xfId="0" applyFont="1" applyAlignment="1">
      <alignment horizontal="center" vertical="top" wrapText="1"/>
    </xf>
    <xf numFmtId="0" fontId="4" fillId="0" borderId="14" xfId="0" applyFont="1" applyBorder="1" applyAlignment="1">
      <alignment wrapText="1"/>
    </xf>
    <xf numFmtId="0" fontId="0" fillId="0" borderId="18" xfId="0" applyBorder="1" applyAlignment="1">
      <alignment wrapText="1"/>
    </xf>
    <xf numFmtId="0" fontId="6" fillId="0" borderId="14" xfId="0" applyFont="1" applyBorder="1" applyAlignment="1">
      <alignment/>
    </xf>
    <xf numFmtId="0" fontId="0" fillId="0" borderId="18" xfId="0" applyBorder="1" applyAlignment="1">
      <alignment/>
    </xf>
    <xf numFmtId="3" fontId="4" fillId="0" borderId="14" xfId="0" applyNumberFormat="1" applyFont="1" applyBorder="1" applyAlignment="1">
      <alignment/>
    </xf>
    <xf numFmtId="0" fontId="6" fillId="0" borderId="0" xfId="0" applyFont="1" applyAlignment="1">
      <alignment/>
    </xf>
    <xf numFmtId="0" fontId="6" fillId="0" borderId="0" xfId="0" applyFont="1" applyAlignment="1">
      <alignment/>
    </xf>
    <xf numFmtId="0" fontId="14" fillId="0" borderId="0" xfId="0" applyFont="1" applyAlignment="1">
      <alignment horizontal="left"/>
    </xf>
    <xf numFmtId="0" fontId="14" fillId="0" borderId="0" xfId="0" applyFont="1" applyAlignment="1">
      <alignment/>
    </xf>
    <xf numFmtId="0" fontId="14" fillId="0" borderId="11" xfId="0" applyFont="1" applyBorder="1" applyAlignment="1">
      <alignment/>
    </xf>
    <xf numFmtId="0" fontId="27" fillId="0" borderId="14" xfId="0" applyFont="1" applyBorder="1" applyAlignment="1">
      <alignment/>
    </xf>
    <xf numFmtId="0" fontId="4" fillId="16" borderId="0" xfId="0" applyFont="1" applyFill="1" applyAlignment="1">
      <alignment/>
    </xf>
    <xf numFmtId="38" fontId="4" fillId="0" borderId="0" xfId="0" applyNumberFormat="1" applyFont="1" applyBorder="1" applyAlignment="1">
      <alignment/>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Note 15 - ntnu"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0</xdr:rowOff>
    </xdr:from>
    <xdr:to>
      <xdr:col>4</xdr:col>
      <xdr:colOff>0</xdr:colOff>
      <xdr:row>12</xdr:row>
      <xdr:rowOff>0</xdr:rowOff>
    </xdr:to>
    <xdr:sp fLocksText="0">
      <xdr:nvSpPr>
        <xdr:cNvPr id="1" name="Text 1"/>
        <xdr:cNvSpPr txBox="1">
          <a:spLocks noChangeArrowheads="1"/>
        </xdr:cNvSpPr>
      </xdr:nvSpPr>
      <xdr:spPr>
        <a:xfrm>
          <a:off x="123825" y="2286000"/>
          <a:ext cx="3028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81</xdr:row>
      <xdr:rowOff>123825</xdr:rowOff>
    </xdr:from>
    <xdr:to>
      <xdr:col>11</xdr:col>
      <xdr:colOff>238125</xdr:colOff>
      <xdr:row>110</xdr:row>
      <xdr:rowOff>114300</xdr:rowOff>
    </xdr:to>
    <xdr:sp>
      <xdr:nvSpPr>
        <xdr:cNvPr id="1" name="Text Box 1"/>
        <xdr:cNvSpPr txBox="1">
          <a:spLocks noChangeArrowheads="1"/>
        </xdr:cNvSpPr>
      </xdr:nvSpPr>
      <xdr:spPr>
        <a:xfrm>
          <a:off x="38100" y="15811500"/>
          <a:ext cx="8924925" cy="4686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Tabellen over viser NTNUs samlede avsetninger knyttet til de inntektsførte bevilgninger fra Kunnskapsdepartementet og Norges forskningsråd. I tillegg viser oversikten den andelen av bidragsfinansiert virksomhet som ikke er inntektsført pr.30.04.2010.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Kunnskapsdepartementet
</a:t>
          </a:r>
          <a:r>
            <a:rPr lang="en-US" cap="none" sz="1000" b="0" i="0" u="none" baseline="0">
              <a:solidFill>
                <a:srgbClr val="000000"/>
              </a:solidFill>
              <a:latin typeface="Arial"/>
              <a:ea typeface="Arial"/>
              <a:cs typeface="Arial"/>
            </a:rPr>
            <a:t>Avsetningen knyttet til bevilgningen fra KD går ned  med ca 22 mill første tertial 2009. Nedgangen er første rekke knyttet til driftsrammene, mens avsetningene knyttet til større investeringer som nytt utstyr til universitetsklinikken går noe opp. NTNU forventer å gjennomføre aktivitet omtrent på nivå med bevilgningen fra KD i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Norges forskningsråd
</a:t>
          </a:r>
          <a:r>
            <a:rPr lang="en-US" cap="none" sz="1000" b="0" i="0" u="none" baseline="0">
              <a:solidFill>
                <a:srgbClr val="000000"/>
              </a:solidFill>
              <a:latin typeface="Arial"/>
              <a:ea typeface="Arial"/>
              <a:cs typeface="Arial"/>
            </a:rPr>
            <a:t>Avsetningsnivået innenfor prosjekter finansiert av Norges Forskningsråd (NFR) har økt med ca 56 mill siden årskifte. Utbetalingene fra NFR for perioden økte med 32 mill sammenliknet med 1. terial i 2009. 
</a:t>
          </a:r>
          <a:r>
            <a:rPr lang="en-US" cap="none" sz="1000" b="0" i="0" u="none" baseline="0">
              <a:solidFill>
                <a:srgbClr val="000000"/>
              </a:solidFill>
              <a:latin typeface="Arial"/>
              <a:ea typeface="Arial"/>
              <a:cs typeface="Arial"/>
            </a:rPr>
            <a:t>Aktiviteten på NFR-prosjektene i 1. tertial 2010 er redusert med 17 mill sammenlignet med samme periode i fjor. 
</a:t>
          </a:r>
          <a:r>
            <a:rPr lang="en-US" cap="none" sz="1000" b="0" i="0" u="none" baseline="0">
              <a:solidFill>
                <a:srgbClr val="000000"/>
              </a:solidFill>
              <a:latin typeface="Arial"/>
              <a:ea typeface="Arial"/>
              <a:cs typeface="Arial"/>
            </a:rPr>
            <a:t>Ca 12 mill av dette skyldes en periodisering av kostnader tilhørende 2008 som ble ført i 2009, dvs aktivitetsnivået på NFR i 1. tertial 2009 var for høy og næringsliv/private var 12 mill for lavt. (se note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Andre bidragsytere - statlige etater
</a:t>
          </a:r>
          <a:r>
            <a:rPr lang="en-US" cap="none" sz="1000" b="0" i="0" u="none" baseline="0">
              <a:solidFill>
                <a:srgbClr val="000000"/>
              </a:solidFill>
              <a:latin typeface="Arial"/>
              <a:ea typeface="Arial"/>
              <a:cs typeface="Arial"/>
            </a:rPr>
            <a:t>Statlige bidrag er flyttet inn under del 1 (i note 15) og inngår i bevilgningsfinansiert virksomhet. 
</a:t>
          </a:r>
          <a:r>
            <a:rPr lang="en-US" cap="none" sz="1000" b="0" i="0" u="none" baseline="0">
              <a:solidFill>
                <a:srgbClr val="000000"/>
              </a:solidFill>
              <a:latin typeface="Arial"/>
              <a:ea typeface="Arial"/>
              <a:cs typeface="Arial"/>
            </a:rPr>
            <a:t>Statlige bidrag har endret inntektsføringsprinsipp og behandles på lik linje som tilskudd fra Norges Forskningsråd. Sammenligningstall er også endret til det samme inntektsføringsprinsipp.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Andre bidragsytere
</a:t>
          </a:r>
          <a:r>
            <a:rPr lang="en-US" cap="none" sz="1000" b="0" i="0" u="none" baseline="0">
              <a:solidFill>
                <a:srgbClr val="000000"/>
              </a:solidFill>
              <a:latin typeface="Arial"/>
              <a:ea typeface="Arial"/>
              <a:cs typeface="Arial"/>
            </a:rPr>
            <a:t>Bidragsfinansiert virksomhet er inntektsført i takt med aktiviteten på prosjektene. Denne notene viser at avsetningen knyttet til ikke inntektsført bidrag er redusert  med 11 mill siden årsskifte. Aktiviteten på bidragsfinansierte prosjekter er økt med 44,3 mill i forhold til 1. tertial 2009. 
</a:t>
          </a:r>
          <a:r>
            <a:rPr lang="en-US" cap="none" sz="1000" b="0" i="0" u="none" baseline="0">
              <a:solidFill>
                <a:srgbClr val="000000"/>
              </a:solidFill>
              <a:latin typeface="Arial"/>
              <a:ea typeface="Arial"/>
              <a:cs typeface="Arial"/>
            </a:rPr>
            <a:t>Utbetalingene fra bidragsyterne på prosjektene har da økt med 33,3 mill. Ca 12 mill av dette skyldes periodiseringen mellom Norges forskningsråd og næringsliv/private nevnt under NFR i note 15 og note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Totalt sett har vi en økning i aktivitetsnivået på 16,3 mill for prosjekter finansiert av NFR og andre bidragsytere. 
</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81</xdr:row>
      <xdr:rowOff>123825</xdr:rowOff>
    </xdr:from>
    <xdr:to>
      <xdr:col>11</xdr:col>
      <xdr:colOff>571500</xdr:colOff>
      <xdr:row>122</xdr:row>
      <xdr:rowOff>47625</xdr:rowOff>
    </xdr:to>
    <xdr:sp>
      <xdr:nvSpPr>
        <xdr:cNvPr id="2" name="Text Box 2"/>
        <xdr:cNvSpPr txBox="1">
          <a:spLocks noChangeArrowheads="1"/>
        </xdr:cNvSpPr>
      </xdr:nvSpPr>
      <xdr:spPr>
        <a:xfrm>
          <a:off x="38100" y="15811500"/>
          <a:ext cx="9258300" cy="6562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Tabellen over viser NTNUs samlede avsetninger knyttet til de inntektsførte bevilgninger fra Kunnskapsdepartementet og Norges forskningsråd. I tillegg viser oversikten den andelen av bidragsfinansiert virksomhet som ikke er inntektsført pr.31.12.2010. 
</a:t>
          </a:r>
          <a:r>
            <a:rPr lang="en-US" cap="none" sz="1000" b="1" i="0" u="none" baseline="0">
              <a:solidFill>
                <a:srgbClr val="000000"/>
              </a:solidFill>
              <a:latin typeface="Arial"/>
              <a:ea typeface="Arial"/>
              <a:cs typeface="Arial"/>
            </a:rPr>
            <a:t>Endring av sammenligningstall for 2009</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Kunnskapsdepartementet</a:t>
          </a:r>
          <a:r>
            <a:rPr lang="en-US" cap="none" sz="1000" b="0" i="0" u="none" baseline="0">
              <a:solidFill>
                <a:srgbClr val="000000"/>
              </a:solidFill>
              <a:latin typeface="Arial"/>
              <a:ea typeface="Arial"/>
              <a:cs typeface="Arial"/>
            </a:rPr>
            <a:t>
Sammenligningstall for 2009 er endret fra fjorårets regnskapsavleggelse. Endringen gjelder feil inntektsføring av tiltakspakke fra KD på 43,9 mill i 2009 og feil periodisering av kostnader knyttet utstyr til universitetsklinikken på 47 mill. Totalt er avsetning mot KD pr. 31.12.2009 økt med 90,9 mill.
Se note 1, 3 og 18 for utfyllende forklaring.
</a:t>
          </a:r>
          <a:r>
            <a:rPr lang="en-US" cap="none" sz="1000" b="1" i="0" u="none" baseline="0">
              <a:solidFill>
                <a:srgbClr val="000000"/>
              </a:solidFill>
              <a:latin typeface="Arial"/>
              <a:ea typeface="Arial"/>
              <a:cs typeface="Arial"/>
            </a:rPr>
            <a:t>Norges forskningsråd </a:t>
          </a:r>
          <a:r>
            <a:rPr lang="en-US" cap="none" sz="1000" b="0" i="0" u="none" baseline="0">
              <a:solidFill>
                <a:srgbClr val="000000"/>
              </a:solidFill>
              <a:latin typeface="Arial"/>
              <a:ea typeface="Arial"/>
              <a:cs typeface="Arial"/>
            </a:rPr>
            <a:t>
Sammenligningstall for 2009 for Norges Forskningsråd (NFR) er justert ned med 45,5. Årsaken er en klassifiseringsfeil knyttet til kostnader for SFI'er mellom NFR og bidrag fra næringsliv. Klassifiseringsfeilen har ført til at avsetninger fra NFR har vært vurdert for høyt de siste to årene. Avsetning på 37,5 mill. for NFR pr. 31.12.2009 gir et riktig bilde av avsetningen. Forklaring av posten er også gjort i note 1, da den påvirker inntekt fra næringsliv og resultatet i 2009 for NFR.
</a:t>
          </a:r>
          <a:r>
            <a:rPr lang="en-US" cap="none" sz="1000" b="1" i="0" u="none" baseline="0">
              <a:solidFill>
                <a:srgbClr val="000000"/>
              </a:solidFill>
              <a:latin typeface="Arial"/>
              <a:ea typeface="Arial"/>
              <a:cs typeface="Arial"/>
            </a:rPr>
            <a:t>Bidrag fra Næringsliv</a:t>
          </a:r>
          <a:r>
            <a:rPr lang="en-US" cap="none" sz="1000" b="0" i="0" u="none" baseline="0">
              <a:solidFill>
                <a:srgbClr val="000000"/>
              </a:solidFill>
              <a:latin typeface="Arial"/>
              <a:ea typeface="Arial"/>
              <a:cs typeface="Arial"/>
            </a:rPr>
            <a:t>
Tilsvarende er posten bidrag fra næringslivet for 2009 justert opp med 45,5 mill. som følge av samme klassifiseringsfeil. NTNU har nå fått på plass rutiner slik at kostnadsfordelingen mellom NFR og næringsliv gjøres fortløpende hver måned.
</a:t>
          </a:r>
          <a:r>
            <a:rPr lang="en-US" cap="none" sz="1000" b="1" i="0" u="none" baseline="0">
              <a:solidFill>
                <a:srgbClr val="000000"/>
              </a:solidFill>
              <a:latin typeface="Arial"/>
              <a:ea typeface="Arial"/>
              <a:cs typeface="Arial"/>
            </a:rPr>
            <a:t>Andre bidragsytere - statlige etater</a:t>
          </a:r>
          <a:r>
            <a:rPr lang="en-US" cap="none" sz="1000" b="0" i="0" u="none" baseline="0">
              <a:solidFill>
                <a:srgbClr val="000000"/>
              </a:solidFill>
              <a:latin typeface="Arial"/>
              <a:ea typeface="Arial"/>
              <a:cs typeface="Arial"/>
            </a:rPr>
            <a:t>
Statlige bidrag er flyttet inn under del 1 (i note 15) og inngår i bevilgningsfinansiert virksomhet.  Statlige bidrag har endret inntektsføringsprinsipp og behandles på lik linje som tilskudd fra Norges Forskningsråd. Sammenligningstall er også endret til det samme inntektsføringsprinsipp.
</a:t>
          </a:r>
          <a:r>
            <a:rPr lang="en-US" cap="none" sz="1000" b="1" i="0" u="none" baseline="0">
              <a:solidFill>
                <a:srgbClr val="000000"/>
              </a:solidFill>
              <a:latin typeface="Arial"/>
              <a:ea typeface="Arial"/>
              <a:cs typeface="Arial"/>
            </a:rPr>
            <a:t>Kommentar til årets avsetning:
</a:t>
          </a:r>
          <a:r>
            <a:rPr lang="en-US" cap="none" sz="1000" b="0" i="0" u="none" baseline="0">
              <a:solidFill>
                <a:srgbClr val="000000"/>
              </a:solidFill>
              <a:latin typeface="Arial"/>
              <a:ea typeface="Arial"/>
              <a:cs typeface="Arial"/>
            </a:rPr>
            <a:t>
Kunnskapsdepartementet
NTNU har i 2010 gjennomført et aktivitetsnivå i tråd med bevilgningen fra departementet, noe som er i henhold til rapportering gitt i 2.tertial 2010. Avsetningene ligger i realiteten på samme nivå som ved inngangen til 2010; jfr kommentaren over om endring av sammenligningstall for 2009.</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Ved utgangen av 2010 var avsetningene på 11,5 % av bevilgningen fra departementet; tilsvarende tall for 2009 var 12,2 %.</a:t>
          </a:r>
          <a:r>
            <a:rPr lang="en-US" cap="none" sz="1000" b="0" i="0" u="none" baseline="0">
              <a:solidFill>
                <a:srgbClr val="000000"/>
              </a:solidFill>
              <a:latin typeface="Arial"/>
              <a:ea typeface="Arial"/>
              <a:cs typeface="Arial"/>
            </a:rPr>
            <a:t>
Norges forskningsråd
Avsetningsnivået innenfor prosjekter finansiert av forskningsrådet er økt med ca 10 mill siden årsskiftet.
Utbetalingene fra NFR for perioden økte med 67 mill sammenliknet med 2009. Aktiviteten på prosjekter finansiert av NFR for 2010 er 57 mill høyere enn fjoråret. Aktivitetsøkningen er stort sett knyttet til større sentre som SFI og FME.
Andre bidragsytere
Inntekt fra bidragsfinansiert aktivitet  i note 1 har økt med  30 mill fra 2009. Bidragsfinansiert virksomhet er inntektsført i takt med aktiviteten på prosjektene. Denne noten viser at avsetningen knyttet til ikke inntektsført bidrag er økt med 64 mill siden årsskiftet. Dvs at utbetalingene fra bidragsytere på prosjektene har økt med 94 mill i 2010. Utbetalingsøkningen er først og fremst knyttet til næringslivet som har hatt en utbetalingsøkning på 69 mill. Storparten av dette gjelder våre store sentre SFI og FME.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workbookViewId="0" topLeftCell="A1">
      <selection activeCell="A2" sqref="A2"/>
    </sheetView>
  </sheetViews>
  <sheetFormatPr defaultColWidth="11.421875" defaultRowHeight="15" customHeight="1"/>
  <cols>
    <col min="1" max="1" width="66.140625" style="0" customWidth="1"/>
    <col min="2" max="2" width="10.7109375" style="60" customWidth="1"/>
    <col min="3" max="4" width="15.7109375" style="61" customWidth="1"/>
    <col min="5" max="5" width="17.140625" style="0" customWidth="1"/>
  </cols>
  <sheetData>
    <row r="1" ht="15" customHeight="1">
      <c r="A1" s="59" t="s">
        <v>676</v>
      </c>
    </row>
    <row r="3" spans="1:4" ht="15" customHeight="1">
      <c r="A3" s="62" t="s">
        <v>579</v>
      </c>
      <c r="D3" s="61" t="s">
        <v>685</v>
      </c>
    </row>
    <row r="5" spans="1:4" ht="15" customHeight="1">
      <c r="A5" s="278"/>
      <c r="B5" s="279" t="s">
        <v>288</v>
      </c>
      <c r="C5" s="277">
        <v>40543</v>
      </c>
      <c r="D5" s="277">
        <v>40178</v>
      </c>
    </row>
    <row r="6" spans="1:4" ht="15" customHeight="1">
      <c r="A6" s="63" t="s">
        <v>289</v>
      </c>
      <c r="B6" s="64"/>
      <c r="C6" s="107"/>
      <c r="D6" s="107"/>
    </row>
    <row r="7" spans="1:4" s="67" customFormat="1" ht="15" customHeight="1">
      <c r="A7" s="65" t="s">
        <v>461</v>
      </c>
      <c r="B7" s="66">
        <v>1</v>
      </c>
      <c r="C7" s="108">
        <v>3665331</v>
      </c>
      <c r="D7" s="108">
        <v>3518628</v>
      </c>
    </row>
    <row r="8" spans="1:4" s="67" customFormat="1" ht="15" customHeight="1">
      <c r="A8" s="65" t="s">
        <v>634</v>
      </c>
      <c r="B8" s="66">
        <v>1</v>
      </c>
      <c r="C8" s="108"/>
      <c r="D8" s="108"/>
    </row>
    <row r="9" spans="1:6" s="67" customFormat="1" ht="15" customHeight="1">
      <c r="A9" s="65" t="s">
        <v>690</v>
      </c>
      <c r="B9" s="66">
        <v>1</v>
      </c>
      <c r="C9" s="439">
        <v>1186095</v>
      </c>
      <c r="D9" s="108">
        <v>1102360</v>
      </c>
      <c r="F9" s="441"/>
    </row>
    <row r="10" spans="1:4" s="67" customFormat="1" ht="15" customHeight="1">
      <c r="A10" s="65" t="s">
        <v>290</v>
      </c>
      <c r="B10" s="66">
        <v>1</v>
      </c>
      <c r="C10" s="108">
        <v>0</v>
      </c>
      <c r="D10" s="108">
        <v>2283</v>
      </c>
    </row>
    <row r="11" spans="1:4" s="67" customFormat="1" ht="15" customHeight="1">
      <c r="A11" s="65" t="s">
        <v>258</v>
      </c>
      <c r="B11" s="66">
        <v>1</v>
      </c>
      <c r="C11" s="108">
        <v>246361</v>
      </c>
      <c r="D11" s="108">
        <v>211581</v>
      </c>
    </row>
    <row r="12" spans="1:4" s="67" customFormat="1" ht="15" customHeight="1">
      <c r="A12" s="65" t="s">
        <v>291</v>
      </c>
      <c r="B12" s="66">
        <v>1</v>
      </c>
      <c r="C12" s="108">
        <f>1-1</f>
        <v>0</v>
      </c>
      <c r="D12" s="108"/>
    </row>
    <row r="13" spans="1:4" ht="15" customHeight="1">
      <c r="A13" s="68" t="s">
        <v>259</v>
      </c>
      <c r="B13" s="66"/>
      <c r="C13" s="108">
        <f>SUBTOTAL(9,C7:C12)</f>
        <v>5097787</v>
      </c>
      <c r="D13" s="108">
        <f>SUBTOTAL(9,D7:D12)</f>
        <v>4834852</v>
      </c>
    </row>
    <row r="14" spans="1:4" ht="15" customHeight="1">
      <c r="A14" s="69"/>
      <c r="B14" s="66"/>
      <c r="C14" s="108"/>
      <c r="D14" s="108"/>
    </row>
    <row r="15" spans="1:4" ht="15" customHeight="1">
      <c r="A15" s="63" t="s">
        <v>292</v>
      </c>
      <c r="B15" s="64"/>
      <c r="C15" s="107"/>
      <c r="D15" s="107"/>
    </row>
    <row r="16" spans="1:4" ht="15" customHeight="1">
      <c r="A16" s="65" t="s">
        <v>636</v>
      </c>
      <c r="B16" s="66">
        <v>2</v>
      </c>
      <c r="C16" s="108">
        <v>3120492</v>
      </c>
      <c r="D16" s="108">
        <v>2875639</v>
      </c>
    </row>
    <row r="17" spans="1:4" ht="15" customHeight="1">
      <c r="A17" s="65" t="s">
        <v>293</v>
      </c>
      <c r="B17" s="66"/>
      <c r="C17" s="108">
        <v>996</v>
      </c>
      <c r="D17" s="108">
        <v>1034</v>
      </c>
    </row>
    <row r="18" spans="1:4" ht="15" customHeight="1">
      <c r="A18" s="65" t="s">
        <v>294</v>
      </c>
      <c r="B18" s="66">
        <v>3</v>
      </c>
      <c r="C18" s="108">
        <v>1368813</v>
      </c>
      <c r="D18" s="108">
        <v>1300638</v>
      </c>
    </row>
    <row r="19" spans="1:4" s="79" customFormat="1" ht="15" customHeight="1">
      <c r="A19" s="65" t="s">
        <v>635</v>
      </c>
      <c r="B19" s="66">
        <v>4.5</v>
      </c>
      <c r="C19" s="108"/>
      <c r="D19" s="108"/>
    </row>
    <row r="20" spans="1:4" ht="15" customHeight="1">
      <c r="A20" s="65" t="s">
        <v>295</v>
      </c>
      <c r="B20" s="66">
        <v>4.5</v>
      </c>
      <c r="C20" s="108">
        <v>600593</v>
      </c>
      <c r="D20" s="108">
        <v>559961</v>
      </c>
    </row>
    <row r="21" spans="1:4" ht="15" customHeight="1">
      <c r="A21" s="65" t="s">
        <v>296</v>
      </c>
      <c r="B21" s="66">
        <v>4.5</v>
      </c>
      <c r="C21" s="108"/>
      <c r="D21" s="108"/>
    </row>
    <row r="22" spans="1:4" ht="15" customHeight="1">
      <c r="A22" s="68" t="s">
        <v>297</v>
      </c>
      <c r="B22" s="70"/>
      <c r="C22" s="108">
        <f>SUBTOTAL(9,C16:C21)</f>
        <v>5090894</v>
      </c>
      <c r="D22" s="108">
        <f>SUBTOTAL(9,D16:D21)</f>
        <v>4737272</v>
      </c>
    </row>
    <row r="23" spans="1:4" ht="15" customHeight="1">
      <c r="A23" s="69"/>
      <c r="B23" s="66"/>
      <c r="C23" s="108"/>
      <c r="D23" s="108"/>
    </row>
    <row r="24" spans="1:6" ht="15" customHeight="1">
      <c r="A24" s="63" t="s">
        <v>298</v>
      </c>
      <c r="B24" s="64"/>
      <c r="C24" s="107">
        <f>C13-C22</f>
        <v>6893</v>
      </c>
      <c r="D24" s="108">
        <f>D13-D22</f>
        <v>97580</v>
      </c>
      <c r="F24" s="298"/>
    </row>
    <row r="25" spans="1:4" ht="15" customHeight="1">
      <c r="A25" s="69"/>
      <c r="B25" s="66"/>
      <c r="C25" s="108"/>
      <c r="D25" s="108"/>
    </row>
    <row r="26" spans="1:4" ht="15" customHeight="1">
      <c r="A26" s="63" t="s">
        <v>299</v>
      </c>
      <c r="B26" s="64"/>
      <c r="C26" s="107"/>
      <c r="D26" s="107"/>
    </row>
    <row r="27" spans="1:4" ht="15" customHeight="1">
      <c r="A27" s="65" t="s">
        <v>300</v>
      </c>
      <c r="B27" s="66">
        <v>6</v>
      </c>
      <c r="C27" s="108">
        <f>2926</f>
        <v>2926</v>
      </c>
      <c r="D27" s="108">
        <v>2735</v>
      </c>
    </row>
    <row r="28" spans="1:4" ht="15" customHeight="1">
      <c r="A28" s="65" t="s">
        <v>301</v>
      </c>
      <c r="B28" s="66">
        <v>6</v>
      </c>
      <c r="C28" s="108">
        <f>3193</f>
        <v>3193</v>
      </c>
      <c r="D28" s="108">
        <v>3222</v>
      </c>
    </row>
    <row r="29" spans="1:4" ht="15" customHeight="1">
      <c r="A29" s="68" t="s">
        <v>302</v>
      </c>
      <c r="B29" s="70"/>
      <c r="C29" s="108">
        <f>C27-C28</f>
        <v>-267</v>
      </c>
      <c r="D29" s="108">
        <f>D27-D28</f>
        <v>-487</v>
      </c>
    </row>
    <row r="30" spans="1:4" ht="15" customHeight="1">
      <c r="A30" s="69"/>
      <c r="B30" s="66"/>
      <c r="D30" s="108"/>
    </row>
    <row r="31" spans="1:4" ht="15" customHeight="1">
      <c r="A31" s="63" t="s">
        <v>318</v>
      </c>
      <c r="B31" s="64"/>
      <c r="C31" s="107"/>
      <c r="D31" s="107"/>
    </row>
    <row r="32" spans="1:4" ht="15" customHeight="1">
      <c r="A32" s="65" t="s">
        <v>303</v>
      </c>
      <c r="B32" s="66"/>
      <c r="C32" s="108"/>
      <c r="D32" s="108"/>
    </row>
    <row r="33" spans="1:4" ht="15" customHeight="1">
      <c r="A33" s="68" t="s">
        <v>304</v>
      </c>
      <c r="B33" s="70"/>
      <c r="C33" s="108">
        <f>SUBTOTAL(9,C32)</f>
        <v>0</v>
      </c>
      <c r="D33" s="108">
        <f>SUBTOTAL(9,D32)</f>
        <v>0</v>
      </c>
    </row>
    <row r="34" spans="1:4" ht="15" customHeight="1">
      <c r="A34" s="69"/>
      <c r="B34" s="66"/>
      <c r="C34" s="108"/>
      <c r="D34" s="108"/>
    </row>
    <row r="35" spans="1:4" ht="15" customHeight="1">
      <c r="A35" s="63" t="s">
        <v>305</v>
      </c>
      <c r="B35" s="64"/>
      <c r="C35" s="107">
        <f>C24+C29+C33</f>
        <v>6626</v>
      </c>
      <c r="D35" s="107">
        <f>D24+D29+D33</f>
        <v>97093</v>
      </c>
    </row>
    <row r="36" spans="1:4" ht="15" customHeight="1">
      <c r="A36" s="69"/>
      <c r="B36" s="66"/>
      <c r="C36" s="108"/>
      <c r="D36" s="108"/>
    </row>
    <row r="37" spans="1:8" ht="15" customHeight="1">
      <c r="A37" s="63" t="s">
        <v>306</v>
      </c>
      <c r="B37" s="64"/>
      <c r="C37" s="107"/>
      <c r="D37" s="107"/>
      <c r="G37" s="199"/>
      <c r="H37" s="200"/>
    </row>
    <row r="38" spans="1:4" s="71" customFormat="1" ht="15" customHeight="1">
      <c r="A38" s="65" t="s">
        <v>462</v>
      </c>
      <c r="B38" s="66">
        <v>7</v>
      </c>
      <c r="C38" s="108"/>
      <c r="D38" s="108"/>
    </row>
    <row r="39" spans="1:6" s="71" customFormat="1" ht="15" customHeight="1">
      <c r="A39" s="65" t="s">
        <v>717</v>
      </c>
      <c r="B39" s="66">
        <v>15</v>
      </c>
      <c r="C39" s="108">
        <v>4506</v>
      </c>
      <c r="D39" s="108">
        <v>-96252</v>
      </c>
      <c r="F39" s="442"/>
    </row>
    <row r="40" spans="1:4" ht="15" customHeight="1">
      <c r="A40" s="68" t="s">
        <v>307</v>
      </c>
      <c r="B40" s="66"/>
      <c r="C40" s="108">
        <f>SUBTOTAL(9,C38:C39)</f>
        <v>4506</v>
      </c>
      <c r="D40" s="108">
        <f>SUBTOTAL(9,D38:D39)</f>
        <v>-96252</v>
      </c>
    </row>
    <row r="41" spans="1:4" ht="15" customHeight="1">
      <c r="A41" s="68"/>
      <c r="B41" s="66"/>
      <c r="C41" s="108"/>
      <c r="D41" s="108"/>
    </row>
    <row r="42" spans="1:4" ht="15" customHeight="1">
      <c r="A42" s="63" t="s">
        <v>317</v>
      </c>
      <c r="B42" s="66"/>
      <c r="C42" s="107">
        <f>C35+C40</f>
        <v>11132</v>
      </c>
      <c r="D42" s="107">
        <f>D35+D40</f>
        <v>841</v>
      </c>
    </row>
    <row r="43" spans="1:4" ht="15" customHeight="1">
      <c r="A43" s="63"/>
      <c r="B43" s="66"/>
      <c r="C43" s="107"/>
      <c r="D43" s="107"/>
    </row>
    <row r="44" spans="1:4" ht="15" customHeight="1">
      <c r="A44" s="68" t="s">
        <v>469</v>
      </c>
      <c r="B44" s="66">
        <v>8</v>
      </c>
      <c r="C44" s="108">
        <v>11132</v>
      </c>
      <c r="D44" s="108">
        <v>841</v>
      </c>
    </row>
    <row r="45" spans="1:4" ht="15" customHeight="1">
      <c r="A45" s="275" t="s">
        <v>683</v>
      </c>
      <c r="B45" s="74"/>
      <c r="C45" s="452">
        <v>11132</v>
      </c>
      <c r="D45" s="452">
        <v>841</v>
      </c>
    </row>
    <row r="46" spans="1:4" ht="15" customHeight="1">
      <c r="A46" s="276" t="s">
        <v>684</v>
      </c>
      <c r="B46" s="74"/>
      <c r="C46" s="453">
        <f>SUBTOTAL(9,C45:C45)</f>
        <v>11132</v>
      </c>
      <c r="D46" s="453">
        <f>SUBTOTAL(9,D45:D45)</f>
        <v>841</v>
      </c>
    </row>
    <row r="47" spans="1:4" ht="15" customHeight="1">
      <c r="A47" s="68"/>
      <c r="B47" s="66"/>
      <c r="C47" s="108"/>
      <c r="D47" s="108"/>
    </row>
    <row r="48" spans="1:4" ht="15" customHeight="1">
      <c r="A48" s="63" t="s">
        <v>308</v>
      </c>
      <c r="B48" s="64"/>
      <c r="C48" s="107"/>
      <c r="D48" s="107"/>
    </row>
    <row r="49" spans="1:4" s="71" customFormat="1" ht="15" customHeight="1">
      <c r="A49" s="65" t="s">
        <v>309</v>
      </c>
      <c r="B49" s="66">
        <v>9</v>
      </c>
      <c r="C49" s="108"/>
      <c r="D49" s="108"/>
    </row>
    <row r="50" spans="1:4" s="71" customFormat="1" ht="15" customHeight="1">
      <c r="A50" s="65" t="s">
        <v>310</v>
      </c>
      <c r="B50" s="66">
        <v>9</v>
      </c>
      <c r="C50" s="108"/>
      <c r="D50" s="108"/>
    </row>
    <row r="51" spans="1:4" s="71" customFormat="1" ht="15" customHeight="1">
      <c r="A51" s="65" t="s">
        <v>311</v>
      </c>
      <c r="B51" s="66">
        <v>9</v>
      </c>
      <c r="C51" s="108"/>
      <c r="D51" s="108"/>
    </row>
    <row r="52" spans="1:4" ht="15" customHeight="1">
      <c r="A52" s="68" t="s">
        <v>312</v>
      </c>
      <c r="B52" s="70"/>
      <c r="C52" s="108">
        <f>C49+C50-C51</f>
        <v>0</v>
      </c>
      <c r="D52" s="108">
        <f>D49+D50-D51</f>
        <v>0</v>
      </c>
    </row>
    <row r="53" spans="1:4" ht="15" customHeight="1">
      <c r="A53" s="68"/>
      <c r="B53" s="70"/>
      <c r="C53" s="108"/>
      <c r="D53" s="108"/>
    </row>
    <row r="54" spans="1:4" ht="15" customHeight="1">
      <c r="A54" s="63" t="s">
        <v>313</v>
      </c>
      <c r="B54" s="64"/>
      <c r="C54" s="107"/>
      <c r="D54" s="107"/>
    </row>
    <row r="55" spans="1:4" s="71" customFormat="1" ht="15" customHeight="1">
      <c r="A55" s="65" t="s">
        <v>314</v>
      </c>
      <c r="B55" s="66">
        <v>10</v>
      </c>
      <c r="C55" s="108">
        <v>93400</v>
      </c>
      <c r="D55" s="108">
        <v>67116</v>
      </c>
    </row>
    <row r="56" spans="1:4" s="71" customFormat="1" ht="15" customHeight="1">
      <c r="A56" s="65" t="s">
        <v>315</v>
      </c>
      <c r="B56" s="66">
        <v>10</v>
      </c>
      <c r="C56" s="108">
        <v>93400</v>
      </c>
      <c r="D56" s="108">
        <v>67116</v>
      </c>
    </row>
    <row r="57" spans="1:4" ht="15" customHeight="1">
      <c r="A57" s="68" t="s">
        <v>316</v>
      </c>
      <c r="B57" s="70"/>
      <c r="C57" s="108">
        <f>C55-C56</f>
        <v>0</v>
      </c>
      <c r="D57" s="108">
        <f>D55-D56</f>
        <v>0</v>
      </c>
    </row>
    <row r="58" spans="1:4" ht="15" customHeight="1">
      <c r="A58" s="69"/>
      <c r="B58" s="66"/>
      <c r="C58" s="108"/>
      <c r="D58" s="108"/>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 xml:space="preserve">&amp;LUniversiteter og høyskoler - standard mal for årsregnskap </oddHeader>
    <oddFooter>&amp;RSide &amp;P av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L63"/>
  <sheetViews>
    <sheetView workbookViewId="0" topLeftCell="A1">
      <selection activeCell="A31" sqref="A31"/>
    </sheetView>
  </sheetViews>
  <sheetFormatPr defaultColWidth="11.421875" defaultRowHeight="15" customHeight="1"/>
  <cols>
    <col min="3" max="3" width="15.7109375" style="0" customWidth="1"/>
    <col min="10" max="10" width="12.28125" style="0" customWidth="1"/>
  </cols>
  <sheetData>
    <row r="2" spans="1:12" ht="15" customHeight="1">
      <c r="A2" s="21" t="s">
        <v>514</v>
      </c>
      <c r="B2" s="21"/>
      <c r="C2" s="21"/>
      <c r="D2" s="22"/>
      <c r="E2" s="22"/>
      <c r="F2" s="22"/>
      <c r="G2" s="22"/>
      <c r="H2" s="22"/>
      <c r="I2" s="22"/>
      <c r="J2" s="23"/>
      <c r="K2" s="6"/>
      <c r="L2" s="7"/>
    </row>
    <row r="3" spans="1:12" ht="24" customHeight="1">
      <c r="A3" s="37"/>
      <c r="B3" s="1"/>
      <c r="C3" s="1"/>
      <c r="D3" s="46" t="s">
        <v>271</v>
      </c>
      <c r="E3" s="47" t="s">
        <v>272</v>
      </c>
      <c r="F3" s="47" t="s">
        <v>273</v>
      </c>
      <c r="G3" s="47" t="s">
        <v>274</v>
      </c>
      <c r="H3" s="47" t="s">
        <v>275</v>
      </c>
      <c r="I3" s="47" t="s">
        <v>276</v>
      </c>
      <c r="J3" s="47" t="s">
        <v>277</v>
      </c>
      <c r="K3" s="47" t="s">
        <v>278</v>
      </c>
      <c r="L3" s="48" t="s">
        <v>279</v>
      </c>
    </row>
    <row r="4" spans="1:12" ht="15" customHeight="1">
      <c r="A4" s="37"/>
      <c r="B4" s="1"/>
      <c r="C4" s="1"/>
      <c r="D4" s="37"/>
      <c r="E4" s="37"/>
      <c r="F4" s="37"/>
      <c r="G4" s="37"/>
      <c r="H4" s="37"/>
      <c r="I4" s="37"/>
      <c r="J4" s="37"/>
      <c r="K4" s="37"/>
      <c r="L4" s="37"/>
    </row>
    <row r="5" spans="1:12" ht="15" customHeight="1">
      <c r="A5" s="37" t="s">
        <v>80</v>
      </c>
      <c r="B5" s="1"/>
      <c r="C5" s="1"/>
      <c r="D5" s="131">
        <v>771073</v>
      </c>
      <c r="E5" s="129">
        <v>12208852</v>
      </c>
      <c r="F5" s="129">
        <v>80371</v>
      </c>
      <c r="G5" s="129">
        <v>396873</v>
      </c>
      <c r="H5" s="129">
        <v>0</v>
      </c>
      <c r="I5" s="129">
        <v>0</v>
      </c>
      <c r="J5" s="129">
        <v>52597</v>
      </c>
      <c r="K5" s="129">
        <v>1636425</v>
      </c>
      <c r="L5" s="128">
        <f aca="true" t="shared" si="0" ref="L5:L17">SUM(D5:K5)</f>
        <v>15146191</v>
      </c>
    </row>
    <row r="6" spans="1:12" ht="15" customHeight="1">
      <c r="A6" s="37" t="s">
        <v>548</v>
      </c>
      <c r="B6" s="1"/>
      <c r="C6" s="1"/>
      <c r="D6" s="129">
        <v>0</v>
      </c>
      <c r="E6" s="132">
        <v>0</v>
      </c>
      <c r="F6" s="129">
        <v>0</v>
      </c>
      <c r="G6" s="129">
        <v>167963</v>
      </c>
      <c r="H6" s="129">
        <v>0</v>
      </c>
      <c r="I6" s="129">
        <v>0</v>
      </c>
      <c r="J6" s="129">
        <v>1914</v>
      </c>
      <c r="K6" s="129">
        <v>173180</v>
      </c>
      <c r="L6" s="128">
        <f t="shared" si="0"/>
        <v>343057</v>
      </c>
    </row>
    <row r="7" spans="1:12" ht="15" customHeight="1">
      <c r="A7" s="37" t="s">
        <v>543</v>
      </c>
      <c r="B7" s="1"/>
      <c r="C7" s="1"/>
      <c r="D7" s="129">
        <v>0</v>
      </c>
      <c r="E7" s="129">
        <v>0</v>
      </c>
      <c r="F7" s="129">
        <v>0</v>
      </c>
      <c r="G7" s="129">
        <v>0</v>
      </c>
      <c r="H7" s="129">
        <v>0</v>
      </c>
      <c r="I7" s="129">
        <v>0</v>
      </c>
      <c r="J7" s="129">
        <v>0</v>
      </c>
      <c r="K7" s="129">
        <v>0</v>
      </c>
      <c r="L7" s="128">
        <f t="shared" si="0"/>
        <v>0</v>
      </c>
    </row>
    <row r="8" spans="1:12" ht="15" customHeight="1">
      <c r="A8" s="37" t="s">
        <v>195</v>
      </c>
      <c r="B8" s="1"/>
      <c r="C8" s="1"/>
      <c r="D8" s="129"/>
      <c r="E8" s="129">
        <v>-4928</v>
      </c>
      <c r="F8" s="129"/>
      <c r="G8" s="129"/>
      <c r="H8" s="129"/>
      <c r="I8" s="129"/>
      <c r="J8" s="129"/>
      <c r="K8" s="129"/>
      <c r="L8" s="128">
        <f t="shared" si="0"/>
        <v>-4928</v>
      </c>
    </row>
    <row r="9" spans="1:12" ht="15" customHeight="1">
      <c r="A9" s="37" t="s">
        <v>580</v>
      </c>
      <c r="B9" s="1"/>
      <c r="C9" s="1"/>
      <c r="D9" s="129"/>
      <c r="E9" s="129">
        <v>-14880</v>
      </c>
      <c r="F9" s="129"/>
      <c r="G9" s="129"/>
      <c r="H9" s="129"/>
      <c r="I9" s="129"/>
      <c r="J9" s="129"/>
      <c r="K9" s="129"/>
      <c r="L9" s="128">
        <f t="shared" si="0"/>
        <v>-14880</v>
      </c>
    </row>
    <row r="10" spans="1:12" ht="15" customHeight="1">
      <c r="A10" s="37" t="s">
        <v>280</v>
      </c>
      <c r="B10" s="1"/>
      <c r="C10" s="1"/>
      <c r="D10" s="127">
        <v>0</v>
      </c>
      <c r="E10" s="127">
        <v>838915</v>
      </c>
      <c r="F10" s="127">
        <v>0</v>
      </c>
      <c r="G10" s="127">
        <v>-240213</v>
      </c>
      <c r="H10" s="127">
        <v>0</v>
      </c>
      <c r="I10" s="127">
        <v>0</v>
      </c>
      <c r="J10" s="127">
        <v>0</v>
      </c>
      <c r="K10" s="127">
        <v>12962</v>
      </c>
      <c r="L10" s="133">
        <f t="shared" si="0"/>
        <v>611664</v>
      </c>
    </row>
    <row r="11" spans="1:12" ht="15" customHeight="1">
      <c r="A11" s="37" t="s">
        <v>544</v>
      </c>
      <c r="B11" s="1"/>
      <c r="C11" s="1"/>
      <c r="D11" s="128">
        <f aca="true" t="shared" si="1" ref="D11:K11">SUM(D5:D10)</f>
        <v>771073</v>
      </c>
      <c r="E11" s="128">
        <f t="shared" si="1"/>
        <v>13027959</v>
      </c>
      <c r="F11" s="128">
        <f t="shared" si="1"/>
        <v>80371</v>
      </c>
      <c r="G11" s="128">
        <f t="shared" si="1"/>
        <v>324623</v>
      </c>
      <c r="H11" s="128">
        <f t="shared" si="1"/>
        <v>0</v>
      </c>
      <c r="I11" s="128">
        <f t="shared" si="1"/>
        <v>0</v>
      </c>
      <c r="J11" s="128">
        <f t="shared" si="1"/>
        <v>54511</v>
      </c>
      <c r="K11" s="128">
        <f t="shared" si="1"/>
        <v>1822567</v>
      </c>
      <c r="L11" s="128">
        <f t="shared" si="0"/>
        <v>16081104</v>
      </c>
    </row>
    <row r="12" spans="1:12" ht="15" customHeight="1">
      <c r="A12" s="37" t="s">
        <v>83</v>
      </c>
      <c r="B12" s="1"/>
      <c r="C12" s="1"/>
      <c r="D12" s="128">
        <v>0</v>
      </c>
      <c r="E12" s="128">
        <v>0</v>
      </c>
      <c r="F12" s="128">
        <v>0</v>
      </c>
      <c r="G12" s="128">
        <v>0</v>
      </c>
      <c r="H12" s="128">
        <v>0</v>
      </c>
      <c r="I12" s="128">
        <v>0</v>
      </c>
      <c r="J12" s="128">
        <v>0</v>
      </c>
      <c r="K12" s="128">
        <v>0</v>
      </c>
      <c r="L12" s="128">
        <f t="shared" si="0"/>
        <v>0</v>
      </c>
    </row>
    <row r="13" spans="1:12" ht="15" customHeight="1">
      <c r="A13" s="37" t="s">
        <v>549</v>
      </c>
      <c r="B13" s="1"/>
      <c r="C13" s="1"/>
      <c r="D13" s="129">
        <v>0</v>
      </c>
      <c r="E13" s="129">
        <v>0</v>
      </c>
      <c r="F13" s="129">
        <v>0</v>
      </c>
      <c r="G13" s="129">
        <v>0</v>
      </c>
      <c r="H13" s="129">
        <v>0</v>
      </c>
      <c r="I13" s="129">
        <v>0</v>
      </c>
      <c r="J13" s="129">
        <v>0</v>
      </c>
      <c r="K13" s="129">
        <v>0</v>
      </c>
      <c r="L13" s="128">
        <f t="shared" si="0"/>
        <v>0</v>
      </c>
    </row>
    <row r="14" spans="1:12" ht="15" customHeight="1">
      <c r="A14" s="37" t="s">
        <v>82</v>
      </c>
      <c r="B14" s="1"/>
      <c r="C14" s="1"/>
      <c r="D14" s="129">
        <v>0</v>
      </c>
      <c r="E14" s="129">
        <v>4990636</v>
      </c>
      <c r="F14" s="131">
        <v>0</v>
      </c>
      <c r="G14" s="129">
        <v>0</v>
      </c>
      <c r="H14" s="131">
        <v>0</v>
      </c>
      <c r="I14" s="131">
        <v>0</v>
      </c>
      <c r="J14" s="129">
        <v>13714</v>
      </c>
      <c r="K14" s="129">
        <v>944138</v>
      </c>
      <c r="L14" s="128">
        <f t="shared" si="0"/>
        <v>5948488</v>
      </c>
    </row>
    <row r="15" spans="1:12" ht="15" customHeight="1">
      <c r="A15" s="37" t="s">
        <v>540</v>
      </c>
      <c r="B15" s="1"/>
      <c r="C15" s="1"/>
      <c r="D15" s="129"/>
      <c r="E15" s="129">
        <v>17568</v>
      </c>
      <c r="F15" s="131"/>
      <c r="G15" s="129"/>
      <c r="H15" s="131"/>
      <c r="I15" s="131"/>
      <c r="J15" s="129"/>
      <c r="K15" s="129"/>
      <c r="L15" s="128">
        <f t="shared" si="0"/>
        <v>17568</v>
      </c>
    </row>
    <row r="16" spans="1:12" ht="15" customHeight="1">
      <c r="A16" s="37" t="s">
        <v>550</v>
      </c>
      <c r="B16" s="1"/>
      <c r="C16" s="1"/>
      <c r="D16" s="129">
        <v>0</v>
      </c>
      <c r="E16" s="129">
        <v>384789</v>
      </c>
      <c r="F16" s="131">
        <v>0</v>
      </c>
      <c r="G16" s="129">
        <v>0</v>
      </c>
      <c r="H16" s="131">
        <v>0</v>
      </c>
      <c r="I16" s="131">
        <v>0</v>
      </c>
      <c r="J16" s="129">
        <v>3646</v>
      </c>
      <c r="K16" s="129">
        <v>193011</v>
      </c>
      <c r="L16" s="128">
        <f t="shared" si="0"/>
        <v>581446</v>
      </c>
    </row>
    <row r="17" spans="1:12" ht="15" customHeight="1">
      <c r="A17" s="37" t="s">
        <v>198</v>
      </c>
      <c r="B17" s="1"/>
      <c r="C17" s="1"/>
      <c r="D17" s="127">
        <v>0</v>
      </c>
      <c r="E17" s="127">
        <v>0</v>
      </c>
      <c r="F17" s="127">
        <v>0</v>
      </c>
      <c r="G17" s="127">
        <v>0</v>
      </c>
      <c r="H17" s="127">
        <v>0</v>
      </c>
      <c r="I17" s="127">
        <v>0</v>
      </c>
      <c r="J17" s="127">
        <v>0</v>
      </c>
      <c r="K17" s="127">
        <v>0</v>
      </c>
      <c r="L17" s="133">
        <f t="shared" si="0"/>
        <v>0</v>
      </c>
    </row>
    <row r="18" spans="1:12" ht="15" customHeight="1">
      <c r="A18" s="41" t="s">
        <v>541</v>
      </c>
      <c r="B18" s="1"/>
      <c r="C18" s="1"/>
      <c r="D18" s="130">
        <f aca="true" t="shared" si="2" ref="D18:L18">D11-D12-D13-D14-D15-D16-D17</f>
        <v>771073</v>
      </c>
      <c r="E18" s="130">
        <f t="shared" si="2"/>
        <v>7634966</v>
      </c>
      <c r="F18" s="130">
        <f t="shared" si="2"/>
        <v>80371</v>
      </c>
      <c r="G18" s="130">
        <f t="shared" si="2"/>
        <v>324623</v>
      </c>
      <c r="H18" s="130">
        <f t="shared" si="2"/>
        <v>0</v>
      </c>
      <c r="I18" s="130">
        <f t="shared" si="2"/>
        <v>0</v>
      </c>
      <c r="J18" s="130">
        <f t="shared" si="2"/>
        <v>37151</v>
      </c>
      <c r="K18" s="130">
        <f t="shared" si="2"/>
        <v>685418</v>
      </c>
      <c r="L18" s="130">
        <f t="shared" si="2"/>
        <v>9533602</v>
      </c>
    </row>
    <row r="19" spans="1:12" ht="15" customHeight="1">
      <c r="A19" s="37"/>
      <c r="B19" s="37"/>
      <c r="C19" s="37"/>
      <c r="D19" s="37"/>
      <c r="E19" s="37"/>
      <c r="F19" s="37"/>
      <c r="G19" s="37"/>
      <c r="H19" s="37"/>
      <c r="I19" s="37"/>
      <c r="J19" s="37"/>
      <c r="K19" s="1"/>
      <c r="L19" s="1"/>
    </row>
    <row r="20" spans="1:12" ht="24" customHeight="1">
      <c r="A20" s="37" t="s">
        <v>268</v>
      </c>
      <c r="B20" s="1"/>
      <c r="C20" s="1"/>
      <c r="D20" s="43" t="s">
        <v>281</v>
      </c>
      <c r="E20" s="43" t="s">
        <v>282</v>
      </c>
      <c r="F20" s="43" t="s">
        <v>283</v>
      </c>
      <c r="G20" s="43" t="s">
        <v>281</v>
      </c>
      <c r="H20" s="43" t="s">
        <v>269</v>
      </c>
      <c r="I20" s="43" t="s">
        <v>269</v>
      </c>
      <c r="J20" s="49" t="s">
        <v>284</v>
      </c>
      <c r="K20" s="49" t="s">
        <v>284</v>
      </c>
      <c r="L20" s="50"/>
    </row>
    <row r="21" spans="1:12" s="8" customFormat="1" ht="15" customHeight="1">
      <c r="A21" s="223"/>
      <c r="D21" s="224"/>
      <c r="E21" s="224"/>
      <c r="F21" s="224"/>
      <c r="G21" s="224"/>
      <c r="H21" s="224"/>
      <c r="I21" s="224"/>
      <c r="J21" s="225"/>
      <c r="K21" s="225"/>
      <c r="L21" s="226"/>
    </row>
    <row r="22" spans="1:12" s="8" customFormat="1" ht="15" customHeight="1">
      <c r="A22" s="223" t="s">
        <v>661</v>
      </c>
      <c r="D22" s="224"/>
      <c r="E22" s="224"/>
      <c r="F22" s="224"/>
      <c r="G22" s="224"/>
      <c r="H22" s="224"/>
      <c r="I22" s="224"/>
      <c r="J22" s="225"/>
      <c r="K22" s="225"/>
      <c r="L22" s="226"/>
    </row>
    <row r="23" spans="1:12" s="8" customFormat="1" ht="15" customHeight="1">
      <c r="A23" s="223"/>
      <c r="D23" s="224"/>
      <c r="E23" s="224"/>
      <c r="F23" s="224"/>
      <c r="G23" s="224"/>
      <c r="H23" s="224"/>
      <c r="I23" s="224"/>
      <c r="J23" s="225"/>
      <c r="K23" s="225"/>
      <c r="L23" s="226"/>
    </row>
    <row r="24" spans="1:12" s="8" customFormat="1" ht="15" customHeight="1">
      <c r="A24" s="223" t="s">
        <v>662</v>
      </c>
      <c r="D24" s="224"/>
      <c r="E24" s="227">
        <v>0</v>
      </c>
      <c r="F24" s="224"/>
      <c r="G24" s="224"/>
      <c r="H24" s="224"/>
      <c r="I24" s="224"/>
      <c r="J24" s="225"/>
      <c r="K24" s="225"/>
      <c r="L24" s="226"/>
    </row>
    <row r="25" spans="1:12" s="8" customFormat="1" ht="15" customHeight="1">
      <c r="A25" s="239" t="s">
        <v>664</v>
      </c>
      <c r="B25" s="240"/>
      <c r="C25" s="240"/>
      <c r="D25" s="241"/>
      <c r="E25" s="242">
        <v>0</v>
      </c>
      <c r="F25" s="224"/>
      <c r="G25" s="224"/>
      <c r="H25" s="224"/>
      <c r="I25" s="224"/>
      <c r="J25" s="225"/>
      <c r="K25" s="225"/>
      <c r="L25" s="226"/>
    </row>
    <row r="26" spans="1:12" s="8" customFormat="1" ht="15" customHeight="1">
      <c r="A26" s="243" t="s">
        <v>663</v>
      </c>
      <c r="B26" s="244"/>
      <c r="C26" s="244"/>
      <c r="D26" s="245"/>
      <c r="E26" s="246">
        <f>E24-E25</f>
        <v>0</v>
      </c>
      <c r="F26" s="246">
        <f aca="true" t="shared" si="3" ref="F26:L26">F24-F25</f>
        <v>0</v>
      </c>
      <c r="G26" s="246">
        <f t="shared" si="3"/>
        <v>0</v>
      </c>
      <c r="H26" s="246">
        <f t="shared" si="3"/>
        <v>0</v>
      </c>
      <c r="I26" s="246">
        <f t="shared" si="3"/>
        <v>0</v>
      </c>
      <c r="J26" s="246">
        <f t="shared" si="3"/>
        <v>0</v>
      </c>
      <c r="K26" s="246">
        <f t="shared" si="3"/>
        <v>0</v>
      </c>
      <c r="L26" s="246">
        <f t="shared" si="3"/>
        <v>0</v>
      </c>
    </row>
    <row r="27" spans="1:12" s="8" customFormat="1" ht="15" customHeight="1">
      <c r="A27" s="229"/>
      <c r="B27" s="230"/>
      <c r="C27" s="230"/>
      <c r="D27" s="231"/>
      <c r="E27" s="227"/>
      <c r="F27" s="224"/>
      <c r="G27" s="224"/>
      <c r="H27" s="224"/>
      <c r="I27" s="224"/>
      <c r="J27" s="225"/>
      <c r="K27" s="225"/>
      <c r="L27" s="226"/>
    </row>
    <row r="28" spans="1:12" s="8" customFormat="1" ht="15" customHeight="1">
      <c r="A28" s="490" t="s">
        <v>611</v>
      </c>
      <c r="B28" s="490"/>
      <c r="C28" s="490"/>
      <c r="D28" s="490"/>
      <c r="E28" s="490"/>
      <c r="F28" s="490"/>
      <c r="G28" s="490"/>
      <c r="H28" s="490"/>
      <c r="I28" s="490"/>
      <c r="J28" s="490"/>
      <c r="K28" s="490"/>
      <c r="L28" s="490"/>
    </row>
    <row r="29" spans="1:12" s="8" customFormat="1" ht="15" customHeight="1">
      <c r="A29" s="490"/>
      <c r="B29" s="490"/>
      <c r="C29" s="490"/>
      <c r="D29" s="490"/>
      <c r="E29" s="490"/>
      <c r="F29" s="490"/>
      <c r="G29" s="490"/>
      <c r="H29" s="490"/>
      <c r="I29" s="490"/>
      <c r="J29" s="490"/>
      <c r="K29" s="490"/>
      <c r="L29" s="490"/>
    </row>
    <row r="30" spans="1:12" s="8" customFormat="1" ht="15" customHeight="1">
      <c r="A30"/>
      <c r="B30"/>
      <c r="C30"/>
      <c r="D30"/>
      <c r="E30"/>
      <c r="F30"/>
      <c r="G30"/>
      <c r="H30"/>
      <c r="I30"/>
      <c r="J30"/>
      <c r="K30"/>
      <c r="L30"/>
    </row>
    <row r="31" spans="1:5" s="8" customFormat="1" ht="15" customHeight="1">
      <c r="A31" s="230"/>
      <c r="B31" s="230"/>
      <c r="C31" s="230"/>
      <c r="D31" s="230"/>
      <c r="E31" s="228"/>
    </row>
    <row r="32" spans="1:4" ht="15" customHeight="1">
      <c r="A32" s="37" t="s">
        <v>268</v>
      </c>
      <c r="B32" s="1"/>
      <c r="C32" s="1"/>
      <c r="D32" s="43"/>
    </row>
    <row r="33" spans="1:4" ht="15" customHeight="1">
      <c r="A33" s="223"/>
      <c r="B33" s="8"/>
      <c r="C33" s="8"/>
      <c r="D33" s="224"/>
    </row>
    <row r="34" spans="1:4" ht="15" customHeight="1">
      <c r="A34" s="352" t="s">
        <v>271</v>
      </c>
      <c r="B34" s="8"/>
      <c r="C34" s="230"/>
      <c r="D34" s="230" t="s">
        <v>281</v>
      </c>
    </row>
    <row r="35" spans="1:4" ht="15" customHeight="1">
      <c r="A35" s="352" t="s">
        <v>166</v>
      </c>
      <c r="B35" s="230"/>
      <c r="C35" s="230"/>
      <c r="D35" s="230"/>
    </row>
    <row r="36" spans="1:4" ht="15" customHeight="1">
      <c r="A36" s="230" t="s">
        <v>167</v>
      </c>
      <c r="B36" s="230"/>
      <c r="C36" s="230"/>
      <c r="D36" s="230" t="s">
        <v>168</v>
      </c>
    </row>
    <row r="37" spans="1:4" ht="15" customHeight="1">
      <c r="A37" s="230" t="s">
        <v>169</v>
      </c>
      <c r="B37" s="230"/>
      <c r="C37" s="230"/>
      <c r="D37" s="230" t="s">
        <v>170</v>
      </c>
    </row>
    <row r="38" spans="1:4" ht="15" customHeight="1">
      <c r="A38" s="230" t="s">
        <v>171</v>
      </c>
      <c r="B38" s="230"/>
      <c r="C38" s="230"/>
      <c r="D38" s="230" t="s">
        <v>168</v>
      </c>
    </row>
    <row r="39" spans="1:4" ht="15" customHeight="1">
      <c r="A39" s="230" t="s">
        <v>172</v>
      </c>
      <c r="B39" s="230"/>
      <c r="C39" s="230"/>
      <c r="D39" s="230" t="s">
        <v>173</v>
      </c>
    </row>
    <row r="40" spans="1:4" ht="15" customHeight="1">
      <c r="A40" s="230" t="s">
        <v>174</v>
      </c>
      <c r="B40" s="230"/>
      <c r="C40" s="230"/>
      <c r="D40" s="230" t="s">
        <v>170</v>
      </c>
    </row>
    <row r="41" spans="1:4" ht="15" customHeight="1">
      <c r="A41" s="230" t="s">
        <v>175</v>
      </c>
      <c r="B41" s="230"/>
      <c r="C41" s="230"/>
      <c r="D41" s="230" t="s">
        <v>176</v>
      </c>
    </row>
    <row r="42" spans="1:4" ht="15" customHeight="1">
      <c r="A42" s="352" t="s">
        <v>177</v>
      </c>
      <c r="B42" s="230"/>
      <c r="C42" s="230"/>
      <c r="D42" s="230" t="s">
        <v>178</v>
      </c>
    </row>
    <row r="43" spans="1:4" ht="15" customHeight="1">
      <c r="A43" s="352" t="s">
        <v>274</v>
      </c>
      <c r="B43" s="230"/>
      <c r="C43" s="230"/>
      <c r="D43" s="230" t="s">
        <v>178</v>
      </c>
    </row>
    <row r="44" spans="1:4" ht="15" customHeight="1">
      <c r="A44" s="352" t="s">
        <v>179</v>
      </c>
      <c r="B44" s="230"/>
      <c r="C44" s="230"/>
      <c r="D44" s="230"/>
    </row>
    <row r="45" spans="1:4" ht="15" customHeight="1">
      <c r="A45" s="230" t="s">
        <v>180</v>
      </c>
      <c r="B45" s="230"/>
      <c r="C45" s="230"/>
      <c r="D45" s="230" t="s">
        <v>181</v>
      </c>
    </row>
    <row r="46" spans="1:4" ht="15" customHeight="1">
      <c r="A46" s="230" t="s">
        <v>182</v>
      </c>
      <c r="B46" s="230"/>
      <c r="C46" s="230"/>
      <c r="D46" s="230" t="s">
        <v>183</v>
      </c>
    </row>
    <row r="47" spans="1:4" ht="15" customHeight="1">
      <c r="A47" s="352" t="s">
        <v>184</v>
      </c>
      <c r="B47" s="230"/>
      <c r="C47" s="230"/>
      <c r="D47" s="230"/>
    </row>
    <row r="48" spans="1:4" ht="15" customHeight="1">
      <c r="A48" s="230" t="s">
        <v>185</v>
      </c>
      <c r="B48" s="230"/>
      <c r="C48" s="230"/>
      <c r="D48" s="230" t="s">
        <v>173</v>
      </c>
    </row>
    <row r="49" spans="1:4" ht="15" customHeight="1">
      <c r="A49" s="230" t="s">
        <v>186</v>
      </c>
      <c r="B49" s="230"/>
      <c r="C49" s="230"/>
      <c r="D49" s="230" t="s">
        <v>187</v>
      </c>
    </row>
    <row r="50" spans="1:4" ht="15" customHeight="1">
      <c r="A50" s="230" t="s">
        <v>188</v>
      </c>
      <c r="B50" s="230"/>
      <c r="C50" s="230"/>
      <c r="D50" s="230" t="s">
        <v>189</v>
      </c>
    </row>
    <row r="51" spans="1:4" ht="15" customHeight="1">
      <c r="A51" s="230" t="s">
        <v>190</v>
      </c>
      <c r="B51" s="230"/>
      <c r="C51" s="230"/>
      <c r="D51" s="230" t="s">
        <v>191</v>
      </c>
    </row>
    <row r="52" spans="1:4" ht="15" customHeight="1">
      <c r="A52" s="230" t="s">
        <v>192</v>
      </c>
      <c r="B52" s="230"/>
      <c r="C52" s="230"/>
      <c r="D52" s="230" t="s">
        <v>193</v>
      </c>
    </row>
    <row r="53" spans="1:4" ht="15" customHeight="1">
      <c r="A53" s="230"/>
      <c r="B53" s="230"/>
      <c r="C53" s="230"/>
      <c r="D53" s="230"/>
    </row>
    <row r="54" spans="1:4" ht="15" customHeight="1">
      <c r="A54" s="230" t="s">
        <v>194</v>
      </c>
      <c r="B54" s="230"/>
      <c r="C54" s="230"/>
      <c r="D54" s="230"/>
    </row>
    <row r="56" ht="15" customHeight="1">
      <c r="A56" s="230" t="s">
        <v>94</v>
      </c>
    </row>
    <row r="57" ht="15" customHeight="1">
      <c r="A57" s="230" t="s">
        <v>561</v>
      </c>
    </row>
    <row r="58" ht="15" customHeight="1">
      <c r="A58" s="230" t="s">
        <v>562</v>
      </c>
    </row>
    <row r="59" ht="15" customHeight="1">
      <c r="A59" s="230"/>
    </row>
    <row r="60" ht="15" customHeight="1">
      <c r="A60" s="230" t="s">
        <v>563</v>
      </c>
    </row>
    <row r="61" ht="15" customHeight="1">
      <c r="A61" s="230" t="s">
        <v>564</v>
      </c>
    </row>
    <row r="62" ht="15" customHeight="1">
      <c r="A62" s="230"/>
    </row>
    <row r="63" s="432" customFormat="1" ht="15" customHeight="1">
      <c r="A63" s="230" t="s">
        <v>565</v>
      </c>
    </row>
  </sheetData>
  <sheetProtection/>
  <mergeCells count="1">
    <mergeCell ref="A28:L29"/>
  </mergeCells>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 xml:space="preserve">&amp;LUniversiteter og høyskoler - standard mal for årsregnskap </oddHeader>
    <oddFooter>&amp;RSide &amp;P av &amp;N</oddFooter>
  </headerFooter>
</worksheet>
</file>

<file path=xl/worksheets/sheet11.xml><?xml version="1.0" encoding="utf-8"?>
<worksheet xmlns="http://schemas.openxmlformats.org/spreadsheetml/2006/main" xmlns:r="http://schemas.openxmlformats.org/officeDocument/2006/relationships">
  <dimension ref="A2:N52"/>
  <sheetViews>
    <sheetView workbookViewId="0" topLeftCell="A13">
      <selection activeCell="A24" sqref="A24"/>
    </sheetView>
  </sheetViews>
  <sheetFormatPr defaultColWidth="11.421875" defaultRowHeight="15" customHeight="1"/>
  <cols>
    <col min="5" max="5" width="13.421875" style="0" customWidth="1"/>
    <col min="11" max="11" width="11.7109375" style="0" bestFit="1" customWidth="1"/>
  </cols>
  <sheetData>
    <row r="2" spans="1:8" ht="15" customHeight="1">
      <c r="A2" s="6" t="s">
        <v>515</v>
      </c>
      <c r="B2" s="7"/>
      <c r="C2" s="7"/>
      <c r="D2" s="7"/>
      <c r="E2" s="7"/>
      <c r="F2" s="7"/>
      <c r="G2" s="6"/>
      <c r="H2" s="7"/>
    </row>
    <row r="3" spans="1:8" ht="15" customHeight="1">
      <c r="A3" s="58"/>
      <c r="B3" s="11"/>
      <c r="C3" s="11"/>
      <c r="D3" s="11"/>
      <c r="E3" s="11"/>
      <c r="F3" s="11"/>
      <c r="G3" s="58"/>
      <c r="H3" s="11"/>
    </row>
    <row r="4" spans="1:8" ht="15" customHeight="1">
      <c r="A4" s="58"/>
      <c r="B4" s="11"/>
      <c r="C4" s="11"/>
      <c r="D4" s="11"/>
      <c r="E4" s="11"/>
      <c r="F4" s="11"/>
      <c r="G4" s="104">
        <f>Resultatregnskap!C5</f>
        <v>40543</v>
      </c>
      <c r="H4" s="105">
        <f>Resultatregnskap!D5</f>
        <v>40178</v>
      </c>
    </row>
    <row r="5" spans="1:8" ht="15" customHeight="1">
      <c r="A5" s="143" t="s">
        <v>300</v>
      </c>
      <c r="B5" s="143"/>
      <c r="C5" s="143"/>
      <c r="D5" s="143"/>
      <c r="E5" s="143"/>
      <c r="F5" s="26"/>
      <c r="G5" s="116"/>
      <c r="H5" s="117"/>
    </row>
    <row r="6" spans="1:10" ht="15" customHeight="1">
      <c r="A6" s="144"/>
      <c r="B6" s="144"/>
      <c r="C6" s="144"/>
      <c r="D6" s="143"/>
      <c r="E6" s="143"/>
      <c r="F6" s="143"/>
      <c r="G6" s="116"/>
      <c r="H6" s="117"/>
      <c r="J6" s="357"/>
    </row>
    <row r="7" spans="1:10" ht="15" customHeight="1">
      <c r="A7" s="144" t="s">
        <v>483</v>
      </c>
      <c r="B7" s="144"/>
      <c r="C7" s="144"/>
      <c r="D7" s="143"/>
      <c r="E7" s="143"/>
      <c r="F7" s="143"/>
      <c r="G7" s="116">
        <v>68</v>
      </c>
      <c r="H7" s="117">
        <v>267</v>
      </c>
      <c r="J7" s="357"/>
    </row>
    <row r="8" spans="1:10" ht="15" customHeight="1">
      <c r="A8" s="144" t="s">
        <v>578</v>
      </c>
      <c r="B8" s="144"/>
      <c r="C8" s="144"/>
      <c r="D8" s="143"/>
      <c r="E8" s="143"/>
      <c r="F8" s="143"/>
      <c r="G8" s="116">
        <v>682</v>
      </c>
      <c r="H8" s="117"/>
      <c r="J8" s="357"/>
    </row>
    <row r="9" spans="1:10" ht="15" customHeight="1">
      <c r="A9" s="144" t="s">
        <v>213</v>
      </c>
      <c r="B9" s="144"/>
      <c r="C9" s="144"/>
      <c r="D9" s="143"/>
      <c r="E9" s="143"/>
      <c r="F9" s="143"/>
      <c r="G9" s="116">
        <v>265</v>
      </c>
      <c r="H9" s="117">
        <v>58</v>
      </c>
      <c r="J9" s="357"/>
    </row>
    <row r="10" spans="1:11" ht="15" customHeight="1">
      <c r="A10" s="144" t="s">
        <v>484</v>
      </c>
      <c r="B10" s="144"/>
      <c r="C10" s="144"/>
      <c r="D10" s="143"/>
      <c r="E10" s="143"/>
      <c r="F10" s="143"/>
      <c r="G10" s="116">
        <v>1911</v>
      </c>
      <c r="H10" s="117">
        <v>2410</v>
      </c>
      <c r="J10" s="357"/>
      <c r="K10" s="357"/>
    </row>
    <row r="11" spans="1:8" ht="15" customHeight="1">
      <c r="A11" s="144" t="s">
        <v>240</v>
      </c>
      <c r="B11" s="144"/>
      <c r="C11" s="144"/>
      <c r="D11" s="143"/>
      <c r="E11" s="143"/>
      <c r="F11" s="143"/>
      <c r="G11" s="116"/>
      <c r="H11" s="117"/>
    </row>
    <row r="12" spans="1:8" ht="15" customHeight="1">
      <c r="A12" s="51" t="s">
        <v>485</v>
      </c>
      <c r="B12" s="51"/>
      <c r="C12" s="51"/>
      <c r="D12" s="145"/>
      <c r="E12" s="145"/>
      <c r="F12" s="146"/>
      <c r="G12" s="116"/>
      <c r="H12" s="117"/>
    </row>
    <row r="13" spans="1:8" ht="15" customHeight="1">
      <c r="A13" s="147" t="s">
        <v>486</v>
      </c>
      <c r="B13" s="147"/>
      <c r="C13" s="147"/>
      <c r="D13" s="148"/>
      <c r="E13" s="148"/>
      <c r="F13" s="149"/>
      <c r="G13" s="122">
        <f>SUM(G7:G12)</f>
        <v>2926</v>
      </c>
      <c r="H13" s="123">
        <f>SUM(H7:H12)</f>
        <v>2735</v>
      </c>
    </row>
    <row r="14" spans="1:8" ht="15" customHeight="1">
      <c r="A14" s="150"/>
      <c r="B14" s="150"/>
      <c r="C14" s="150"/>
      <c r="D14" s="151"/>
      <c r="E14" s="151"/>
      <c r="F14" s="152"/>
      <c r="G14" s="118"/>
      <c r="H14" s="119"/>
    </row>
    <row r="15" spans="1:8" ht="15" customHeight="1">
      <c r="A15" s="150" t="s">
        <v>301</v>
      </c>
      <c r="B15" s="150"/>
      <c r="C15" s="150"/>
      <c r="D15" s="153"/>
      <c r="E15" s="153"/>
      <c r="F15" s="26"/>
      <c r="G15" s="116"/>
      <c r="H15" s="117"/>
    </row>
    <row r="16" spans="1:8" ht="15" customHeight="1">
      <c r="A16" s="51"/>
      <c r="B16" s="51"/>
      <c r="C16" s="51"/>
      <c r="D16" s="154"/>
      <c r="E16" s="154"/>
      <c r="F16" s="154"/>
      <c r="G16" s="116"/>
      <c r="H16" s="117"/>
    </row>
    <row r="17" spans="1:10" ht="15" customHeight="1">
      <c r="A17" s="51" t="s">
        <v>487</v>
      </c>
      <c r="B17" s="51"/>
      <c r="C17" s="51"/>
      <c r="D17" s="154"/>
      <c r="E17" s="154"/>
      <c r="F17" s="154"/>
      <c r="G17" s="116">
        <v>103</v>
      </c>
      <c r="H17" s="117">
        <v>225</v>
      </c>
      <c r="J17" s="357"/>
    </row>
    <row r="18" spans="1:10" ht="15" customHeight="1">
      <c r="A18" s="51" t="s">
        <v>577</v>
      </c>
      <c r="B18" s="51"/>
      <c r="C18" s="51"/>
      <c r="D18" s="154"/>
      <c r="E18" s="154"/>
      <c r="F18" s="154"/>
      <c r="G18" s="116">
        <v>1568</v>
      </c>
      <c r="H18" s="117"/>
      <c r="J18" s="357"/>
    </row>
    <row r="19" spans="1:8" ht="15" customHeight="1">
      <c r="A19" s="51" t="s">
        <v>488</v>
      </c>
      <c r="B19" s="51"/>
      <c r="C19" s="51"/>
      <c r="D19" s="154"/>
      <c r="E19" s="154"/>
      <c r="F19" s="154"/>
      <c r="G19" s="116"/>
      <c r="H19" s="117"/>
    </row>
    <row r="20" spans="1:8" ht="15" customHeight="1">
      <c r="A20" s="51" t="s">
        <v>489</v>
      </c>
      <c r="B20" s="51"/>
      <c r="C20" s="51"/>
      <c r="D20" s="154"/>
      <c r="E20" s="154"/>
      <c r="F20" s="154"/>
      <c r="G20" s="116">
        <v>1462</v>
      </c>
      <c r="H20" s="117">
        <v>2932</v>
      </c>
    </row>
    <row r="21" spans="1:14" ht="15" customHeight="1">
      <c r="A21" s="51" t="s">
        <v>490</v>
      </c>
      <c r="B21" s="51"/>
      <c r="C21" s="51"/>
      <c r="D21" s="155"/>
      <c r="E21" s="155"/>
      <c r="F21" s="146"/>
      <c r="G21" s="116">
        <v>60</v>
      </c>
      <c r="H21" s="117">
        <v>65</v>
      </c>
      <c r="N21" s="383"/>
    </row>
    <row r="22" spans="1:8" ht="15" customHeight="1">
      <c r="A22" s="156" t="s">
        <v>491</v>
      </c>
      <c r="B22" s="156"/>
      <c r="C22" s="156"/>
      <c r="D22" s="157"/>
      <c r="E22" s="157"/>
      <c r="F22" s="158"/>
      <c r="G22" s="122">
        <f>SUM(G17:G21)</f>
        <v>3193</v>
      </c>
      <c r="H22" s="123">
        <f>SUM(H17:H21)</f>
        <v>3222</v>
      </c>
    </row>
    <row r="23" spans="1:8" ht="15" customHeight="1">
      <c r="A23" s="24"/>
      <c r="B23" s="24"/>
      <c r="C23" s="24"/>
      <c r="D23" s="159"/>
      <c r="E23" s="159"/>
      <c r="F23" s="160"/>
      <c r="G23" s="118"/>
      <c r="H23" s="119"/>
    </row>
    <row r="24" spans="1:8" ht="15" customHeight="1">
      <c r="A24" s="150" t="s">
        <v>303</v>
      </c>
      <c r="G24" s="111"/>
      <c r="H24" s="111"/>
    </row>
    <row r="25" spans="7:8" ht="15" customHeight="1">
      <c r="G25" s="111"/>
      <c r="H25" s="111"/>
    </row>
    <row r="26" spans="1:8" ht="15" customHeight="1">
      <c r="A26" s="144" t="s">
        <v>492</v>
      </c>
      <c r="B26" s="144"/>
      <c r="G26" s="111"/>
      <c r="H26" s="111"/>
    </row>
    <row r="27" spans="1:8" ht="15" customHeight="1">
      <c r="A27" s="144" t="s">
        <v>493</v>
      </c>
      <c r="B27" s="144"/>
      <c r="G27" s="111"/>
      <c r="H27" s="111"/>
    </row>
    <row r="28" spans="1:8" ht="15" customHeight="1">
      <c r="A28" s="156" t="s">
        <v>494</v>
      </c>
      <c r="B28" s="156"/>
      <c r="C28" s="156"/>
      <c r="D28" s="157"/>
      <c r="E28" s="157"/>
      <c r="F28" s="158"/>
      <c r="G28" s="122">
        <f>SUM(G26:G27)</f>
        <v>0</v>
      </c>
      <c r="H28" s="123">
        <f>SUM(H26:H27)</f>
        <v>0</v>
      </c>
    </row>
    <row r="32" ht="15" customHeight="1">
      <c r="A32" s="161" t="s">
        <v>496</v>
      </c>
    </row>
    <row r="33" ht="15" customHeight="1">
      <c r="A33" s="161"/>
    </row>
    <row r="34" spans="5:7" ht="41.25" customHeight="1">
      <c r="E34" s="103">
        <f>H4</f>
        <v>40178</v>
      </c>
      <c r="F34" s="103">
        <f>G4</f>
        <v>40543</v>
      </c>
      <c r="G34" s="196" t="s">
        <v>497</v>
      </c>
    </row>
    <row r="35" spans="1:7" ht="15" customHeight="1">
      <c r="A35" t="s">
        <v>498</v>
      </c>
      <c r="E35" s="109">
        <v>4625</v>
      </c>
      <c r="F35" s="450">
        <v>5975</v>
      </c>
      <c r="G35" s="109">
        <f>SUM(E35:F35)/2</f>
        <v>5300</v>
      </c>
    </row>
    <row r="36" spans="1:7" ht="15" customHeight="1">
      <c r="A36" t="s">
        <v>499</v>
      </c>
      <c r="E36" s="109">
        <v>9197702</v>
      </c>
      <c r="F36" s="450">
        <v>9533602</v>
      </c>
      <c r="G36" s="109">
        <f>SUM(E36:F36)/2</f>
        <v>9365652</v>
      </c>
    </row>
    <row r="37" spans="1:7" ht="15" customHeight="1" thickBot="1">
      <c r="A37" t="s">
        <v>279</v>
      </c>
      <c r="E37" s="162">
        <f>SUM(E35:E36)</f>
        <v>9202327</v>
      </c>
      <c r="F37" s="451">
        <f>SUM(F35:F36)</f>
        <v>9539577</v>
      </c>
      <c r="G37" s="163">
        <f>SUM(G35:G36)</f>
        <v>9370952</v>
      </c>
    </row>
    <row r="38" ht="15" customHeight="1" thickBot="1" thickTop="1"/>
    <row r="39" spans="1:7" ht="15" customHeight="1" thickBot="1">
      <c r="A39" t="s">
        <v>624</v>
      </c>
      <c r="G39" s="197">
        <v>12</v>
      </c>
    </row>
    <row r="40" spans="1:7" ht="15" customHeight="1">
      <c r="A40" t="s">
        <v>92</v>
      </c>
      <c r="G40" s="198">
        <f>G37</f>
        <v>9370952</v>
      </c>
    </row>
    <row r="41" spans="1:7" ht="15" customHeight="1">
      <c r="A41" t="s">
        <v>93</v>
      </c>
      <c r="G41" s="207">
        <v>0.0342</v>
      </c>
    </row>
    <row r="43" spans="1:7" ht="15" customHeight="1" thickBot="1">
      <c r="A43" s="88" t="s">
        <v>495</v>
      </c>
      <c r="G43" s="134">
        <f>G39*G40*G41/12</f>
        <v>320486.55840000004</v>
      </c>
    </row>
    <row r="44" spans="1:7" ht="15" customHeight="1" thickTop="1">
      <c r="A44" s="88"/>
      <c r="G44" s="118"/>
    </row>
    <row r="45" ht="15" customHeight="1">
      <c r="A45" t="s">
        <v>500</v>
      </c>
    </row>
    <row r="46" ht="15" customHeight="1">
      <c r="A46" t="s">
        <v>501</v>
      </c>
    </row>
    <row r="51" ht="15" customHeight="1">
      <c r="A51" s="106" t="s">
        <v>622</v>
      </c>
    </row>
    <row r="52" ht="15" customHeight="1">
      <c r="A52" s="106" t="s">
        <v>623</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O93"/>
  <sheetViews>
    <sheetView zoomScalePageLayoutView="0" workbookViewId="0" topLeftCell="A55">
      <selection activeCell="A82" sqref="A82"/>
    </sheetView>
  </sheetViews>
  <sheetFormatPr defaultColWidth="11.421875" defaultRowHeight="12.75"/>
  <cols>
    <col min="12" max="12" width="24.140625" style="0" customWidth="1"/>
  </cols>
  <sheetData>
    <row r="2" spans="1:8" ht="15">
      <c r="A2" s="6" t="s">
        <v>91</v>
      </c>
      <c r="B2" s="7"/>
      <c r="C2" s="7"/>
      <c r="D2" s="7"/>
      <c r="E2" s="7"/>
      <c r="F2" s="6"/>
      <c r="G2" s="7"/>
      <c r="H2" s="7"/>
    </row>
    <row r="3" spans="1:8" ht="15">
      <c r="A3" s="8" t="s">
        <v>619</v>
      </c>
      <c r="B3" s="8"/>
      <c r="C3" s="8"/>
      <c r="D3" s="8"/>
      <c r="E3" s="8"/>
      <c r="F3" s="5"/>
      <c r="G3" s="8"/>
      <c r="H3" s="8"/>
    </row>
    <row r="4" spans="1:8" ht="15">
      <c r="A4" s="8" t="s">
        <v>95</v>
      </c>
      <c r="B4" s="8"/>
      <c r="C4" s="8"/>
      <c r="D4" s="8"/>
      <c r="E4" s="8"/>
      <c r="F4" s="5"/>
      <c r="G4" s="8"/>
      <c r="H4" s="8"/>
    </row>
    <row r="5" spans="1:8" ht="15">
      <c r="A5" s="8" t="s">
        <v>566</v>
      </c>
      <c r="B5" s="8"/>
      <c r="C5" s="8"/>
      <c r="D5" s="8"/>
      <c r="E5" s="8"/>
      <c r="F5" s="5"/>
      <c r="G5" s="8"/>
      <c r="H5" s="8"/>
    </row>
    <row r="6" spans="1:10" ht="15">
      <c r="A6" s="8" t="s">
        <v>669</v>
      </c>
      <c r="B6" s="8"/>
      <c r="C6" s="8"/>
      <c r="D6" s="8"/>
      <c r="E6" s="8"/>
      <c r="F6" s="5"/>
      <c r="G6" s="8"/>
      <c r="H6" s="8"/>
      <c r="J6" s="8"/>
    </row>
    <row r="7" spans="1:10" ht="15">
      <c r="A7" s="8" t="s">
        <v>620</v>
      </c>
      <c r="B7" s="8"/>
      <c r="C7" s="8"/>
      <c r="D7" s="8"/>
      <c r="E7" s="8"/>
      <c r="F7" s="5"/>
      <c r="G7" s="8"/>
      <c r="H7" s="8"/>
      <c r="J7" s="8"/>
    </row>
    <row r="8" spans="1:10" ht="15">
      <c r="A8" s="8" t="s">
        <v>621</v>
      </c>
      <c r="B8" s="8"/>
      <c r="C8" s="8"/>
      <c r="D8" s="8"/>
      <c r="E8" s="8"/>
      <c r="F8" s="5"/>
      <c r="G8" s="8"/>
      <c r="H8" s="8"/>
      <c r="J8" s="8"/>
    </row>
    <row r="9" spans="1:8" ht="15">
      <c r="A9" s="8"/>
      <c r="B9" s="8"/>
      <c r="C9" s="8"/>
      <c r="D9" s="8"/>
      <c r="E9" s="8"/>
      <c r="F9" s="5"/>
      <c r="G9" s="8"/>
      <c r="H9" s="8"/>
    </row>
    <row r="10" spans="1:8" ht="15">
      <c r="A10" s="8" t="s">
        <v>98</v>
      </c>
      <c r="B10" s="8"/>
      <c r="C10" s="8"/>
      <c r="D10" s="8"/>
      <c r="E10" s="8"/>
      <c r="F10" s="5"/>
      <c r="G10" s="8"/>
      <c r="H10" s="8"/>
    </row>
    <row r="11" spans="1:8" ht="15">
      <c r="A11" s="8" t="s">
        <v>99</v>
      </c>
      <c r="B11" s="8"/>
      <c r="C11" s="8"/>
      <c r="D11" s="8"/>
      <c r="E11" s="8"/>
      <c r="F11" s="5"/>
      <c r="G11" s="8"/>
      <c r="H11" s="8"/>
    </row>
    <row r="12" spans="1:11" ht="15">
      <c r="A12" s="8" t="s">
        <v>100</v>
      </c>
      <c r="B12" s="8"/>
      <c r="C12" s="8"/>
      <c r="D12" s="8"/>
      <c r="E12" s="8"/>
      <c r="F12" s="5"/>
      <c r="G12" s="8"/>
      <c r="H12" s="8"/>
      <c r="I12" s="8"/>
      <c r="J12" s="119"/>
      <c r="K12" s="119"/>
    </row>
    <row r="13" spans="1:8" ht="15">
      <c r="A13" s="8" t="s">
        <v>101</v>
      </c>
      <c r="B13" s="8"/>
      <c r="C13" s="8"/>
      <c r="D13" s="8"/>
      <c r="E13" s="8"/>
      <c r="F13" s="5"/>
      <c r="G13" s="8"/>
      <c r="H13" s="8"/>
    </row>
    <row r="14" spans="1:8" ht="15">
      <c r="A14" s="8"/>
      <c r="B14" s="8"/>
      <c r="C14" s="8"/>
      <c r="D14" s="8"/>
      <c r="E14" s="8"/>
      <c r="F14" s="5"/>
      <c r="G14" s="8"/>
      <c r="H14" s="8"/>
    </row>
    <row r="15" spans="1:8" ht="15">
      <c r="A15" s="8"/>
      <c r="B15" s="8"/>
      <c r="C15" s="8"/>
      <c r="D15" s="8"/>
      <c r="E15" s="8"/>
      <c r="F15" s="5"/>
      <c r="G15" s="8"/>
      <c r="H15" s="294"/>
    </row>
    <row r="16" spans="1:8" ht="15">
      <c r="A16" s="8" t="s">
        <v>568</v>
      </c>
      <c r="B16" s="8"/>
      <c r="C16" s="8"/>
      <c r="D16" s="8"/>
      <c r="E16" s="8"/>
      <c r="F16" s="5"/>
      <c r="G16" s="8"/>
      <c r="H16" s="295">
        <v>151140</v>
      </c>
    </row>
    <row r="17" spans="1:13" ht="15">
      <c r="A17" s="8"/>
      <c r="B17" s="18" t="s">
        <v>567</v>
      </c>
      <c r="C17" s="8"/>
      <c r="D17" s="8"/>
      <c r="E17" s="8"/>
      <c r="F17" s="5"/>
      <c r="G17" s="8"/>
      <c r="H17" s="294"/>
      <c r="M17" s="298"/>
    </row>
    <row r="18" spans="2:13" ht="15">
      <c r="B18" s="8" t="s">
        <v>160</v>
      </c>
      <c r="C18" s="8"/>
      <c r="D18" s="8"/>
      <c r="E18" s="8"/>
      <c r="F18" s="5"/>
      <c r="G18" s="8"/>
      <c r="H18" s="298">
        <v>11132</v>
      </c>
      <c r="M18" s="298"/>
    </row>
    <row r="19" spans="1:13" ht="15">
      <c r="A19" s="8"/>
      <c r="B19" s="8" t="s">
        <v>102</v>
      </c>
      <c r="C19" s="8"/>
      <c r="D19" s="8"/>
      <c r="E19" s="8"/>
      <c r="F19" s="5"/>
      <c r="G19" s="8"/>
      <c r="H19" s="294"/>
      <c r="M19" s="298"/>
    </row>
    <row r="20" spans="1:13" ht="15">
      <c r="A20" s="8"/>
      <c r="B20" s="8" t="s">
        <v>103</v>
      </c>
      <c r="C20" s="8"/>
      <c r="D20" s="8"/>
      <c r="E20" s="8"/>
      <c r="F20" s="5"/>
      <c r="G20" s="8"/>
      <c r="H20" s="294"/>
      <c r="M20" s="298"/>
    </row>
    <row r="21" spans="1:13" ht="15">
      <c r="A21" s="8"/>
      <c r="B21" s="8"/>
      <c r="C21" s="8"/>
      <c r="D21" s="8"/>
      <c r="E21" s="8"/>
      <c r="F21" s="5"/>
      <c r="G21" s="8"/>
      <c r="H21" s="294"/>
      <c r="M21" s="298"/>
    </row>
    <row r="22" spans="1:13" ht="15">
      <c r="A22" s="8" t="s">
        <v>551</v>
      </c>
      <c r="B22" s="8"/>
      <c r="C22" s="8"/>
      <c r="D22" s="8"/>
      <c r="E22" s="8"/>
      <c r="F22" s="5"/>
      <c r="G22" s="8"/>
      <c r="H22" s="295">
        <f>SUM(H16:H21)</f>
        <v>162272</v>
      </c>
      <c r="M22" s="298"/>
    </row>
    <row r="23" spans="1:13" ht="15">
      <c r="A23" s="8"/>
      <c r="B23" s="8"/>
      <c r="C23" s="8"/>
      <c r="D23" s="8"/>
      <c r="E23" s="8"/>
      <c r="F23" s="5"/>
      <c r="G23" s="8"/>
      <c r="H23" s="295"/>
      <c r="M23" s="298"/>
    </row>
    <row r="24" spans="1:13" ht="15">
      <c r="A24" s="8"/>
      <c r="B24" s="8"/>
      <c r="C24" s="8"/>
      <c r="D24" s="8"/>
      <c r="E24" s="8"/>
      <c r="F24" s="5"/>
      <c r="G24" s="8"/>
      <c r="H24" s="295"/>
      <c r="M24" s="298"/>
    </row>
    <row r="25" spans="1:13" ht="15">
      <c r="A25" s="8" t="s">
        <v>104</v>
      </c>
      <c r="B25" s="8"/>
      <c r="C25" s="8"/>
      <c r="D25" s="8"/>
      <c r="E25" s="8"/>
      <c r="F25" s="5"/>
      <c r="G25" s="8"/>
      <c r="H25" s="294"/>
      <c r="M25" s="298"/>
    </row>
    <row r="26" spans="1:13" ht="12.75">
      <c r="A26" s="353" t="s">
        <v>617</v>
      </c>
      <c r="B26" s="106"/>
      <c r="C26" s="106"/>
      <c r="D26" s="106"/>
      <c r="E26" s="106"/>
      <c r="F26" s="106"/>
      <c r="G26" s="106"/>
      <c r="H26" s="296"/>
      <c r="I26" s="106"/>
      <c r="J26" s="106"/>
      <c r="K26" s="106"/>
      <c r="L26" s="106"/>
      <c r="M26" s="296"/>
    </row>
    <row r="27" spans="1:13" ht="15">
      <c r="A27" s="8"/>
      <c r="B27" s="8"/>
      <c r="C27" s="8"/>
      <c r="D27" s="8"/>
      <c r="E27" s="8"/>
      <c r="F27" s="8"/>
      <c r="G27" s="8"/>
      <c r="H27" s="294"/>
      <c r="I27" s="5"/>
      <c r="J27" s="8"/>
      <c r="K27" s="8"/>
      <c r="M27" s="298"/>
    </row>
    <row r="28" spans="1:13" ht="15">
      <c r="A28" s="11" t="s">
        <v>105</v>
      </c>
      <c r="B28" s="8"/>
      <c r="C28" s="8"/>
      <c r="D28" s="8"/>
      <c r="E28" s="8"/>
      <c r="F28" s="8"/>
      <c r="G28" s="8"/>
      <c r="H28" s="294">
        <v>64779</v>
      </c>
      <c r="I28" s="5"/>
      <c r="J28" s="8"/>
      <c r="M28" s="298"/>
    </row>
    <row r="29" spans="1:13" ht="15">
      <c r="A29" s="204" t="s">
        <v>106</v>
      </c>
      <c r="B29" s="8"/>
      <c r="C29" s="8"/>
      <c r="D29" s="8"/>
      <c r="E29" s="8"/>
      <c r="F29" s="8"/>
      <c r="G29" s="8"/>
      <c r="H29" s="294"/>
      <c r="I29" s="5"/>
      <c r="J29" s="8"/>
      <c r="M29" s="298"/>
    </row>
    <row r="30" spans="1:13" ht="15">
      <c r="A30" s="11" t="s">
        <v>107</v>
      </c>
      <c r="B30" s="8"/>
      <c r="C30" s="8"/>
      <c r="D30" s="8"/>
      <c r="E30" s="8"/>
      <c r="F30" s="8"/>
      <c r="G30" s="8"/>
      <c r="H30" s="298"/>
      <c r="I30" s="5"/>
      <c r="J30" s="8"/>
      <c r="M30" s="298"/>
    </row>
    <row r="31" spans="1:13" ht="15">
      <c r="A31" s="55" t="s">
        <v>108</v>
      </c>
      <c r="B31" s="13"/>
      <c r="C31" s="13"/>
      <c r="D31" s="13"/>
      <c r="E31" s="13"/>
      <c r="F31" s="13"/>
      <c r="G31" s="13"/>
      <c r="H31" s="354"/>
      <c r="I31" s="142"/>
      <c r="J31" s="13"/>
      <c r="M31" s="298"/>
    </row>
    <row r="32" spans="1:13" ht="15">
      <c r="A32" s="204" t="s">
        <v>109</v>
      </c>
      <c r="B32" s="13"/>
      <c r="C32" s="13"/>
      <c r="D32" s="13"/>
      <c r="E32" s="13"/>
      <c r="F32" s="13"/>
      <c r="G32" s="13"/>
      <c r="H32" s="345"/>
      <c r="I32" s="142"/>
      <c r="J32" s="13"/>
      <c r="M32" s="298"/>
    </row>
    <row r="33" spans="1:13" ht="15">
      <c r="A33" s="11" t="s">
        <v>110</v>
      </c>
      <c r="B33" s="13"/>
      <c r="C33" s="13"/>
      <c r="D33" s="13"/>
      <c r="E33" s="13"/>
      <c r="F33" s="13"/>
      <c r="G33" s="13"/>
      <c r="H33" s="345"/>
      <c r="I33" s="142"/>
      <c r="J33" s="13"/>
      <c r="M33" s="298"/>
    </row>
    <row r="34" spans="1:13" ht="15">
      <c r="A34" s="19" t="s">
        <v>552</v>
      </c>
      <c r="B34" s="20"/>
      <c r="C34" s="20"/>
      <c r="D34" s="20"/>
      <c r="E34" s="20"/>
      <c r="F34" s="20"/>
      <c r="G34" s="20"/>
      <c r="H34" s="297">
        <f>SUM(H28:H33)</f>
        <v>64779</v>
      </c>
      <c r="I34" s="142"/>
      <c r="J34" s="13"/>
      <c r="M34" s="298"/>
    </row>
    <row r="35" spans="1:13" ht="15">
      <c r="A35" s="8"/>
      <c r="B35" s="8"/>
      <c r="C35" s="8"/>
      <c r="D35" s="8"/>
      <c r="E35" s="8"/>
      <c r="F35" s="8"/>
      <c r="G35" s="8"/>
      <c r="H35" s="294"/>
      <c r="I35" s="142"/>
      <c r="J35" s="13"/>
      <c r="M35" s="298"/>
    </row>
    <row r="36" spans="1:13" ht="15">
      <c r="A36" s="353" t="s">
        <v>618</v>
      </c>
      <c r="H36" s="298"/>
      <c r="L36" s="8"/>
      <c r="M36" s="298"/>
    </row>
    <row r="37" spans="1:13" ht="15">
      <c r="A37" s="106"/>
      <c r="H37" s="298"/>
      <c r="L37" s="8"/>
      <c r="M37" s="298"/>
    </row>
    <row r="38" spans="1:13" ht="15">
      <c r="A38" s="16" t="s">
        <v>107</v>
      </c>
      <c r="B38" s="13"/>
      <c r="C38" s="13"/>
      <c r="D38" s="13"/>
      <c r="E38" s="13"/>
      <c r="F38" s="1"/>
      <c r="G38" s="8"/>
      <c r="H38" s="119"/>
      <c r="L38" s="8"/>
      <c r="M38" s="298"/>
    </row>
    <row r="39" spans="1:13" ht="15">
      <c r="A39" s="13" t="s">
        <v>111</v>
      </c>
      <c r="B39" s="13"/>
      <c r="C39" s="13"/>
      <c r="D39" s="13"/>
      <c r="E39" s="13"/>
      <c r="F39" s="1"/>
      <c r="G39" s="8"/>
      <c r="H39" s="119">
        <v>68322</v>
      </c>
      <c r="I39" s="1"/>
      <c r="J39" s="1"/>
      <c r="K39" s="1"/>
      <c r="L39" s="8"/>
      <c r="M39" s="355"/>
    </row>
    <row r="40" spans="1:13" ht="15">
      <c r="A40" s="13" t="s">
        <v>161</v>
      </c>
      <c r="B40" s="13"/>
      <c r="C40" s="13"/>
      <c r="D40" s="13"/>
      <c r="E40" s="13"/>
      <c r="F40" s="1"/>
      <c r="G40" s="8"/>
      <c r="H40" s="294">
        <v>11132</v>
      </c>
      <c r="I40" s="1"/>
      <c r="J40" s="1"/>
      <c r="K40" s="356"/>
      <c r="L40" s="8"/>
      <c r="M40" s="355"/>
    </row>
    <row r="41" spans="1:13" ht="15">
      <c r="A41" s="13" t="s">
        <v>162</v>
      </c>
      <c r="B41" s="13"/>
      <c r="C41" s="13"/>
      <c r="D41" s="13"/>
      <c r="E41" s="13"/>
      <c r="F41" s="1"/>
      <c r="G41" s="8"/>
      <c r="H41" s="294">
        <v>-1426</v>
      </c>
      <c r="K41" s="357"/>
      <c r="L41" s="8"/>
      <c r="M41" s="298"/>
    </row>
    <row r="42" spans="1:13" ht="15">
      <c r="A42" s="13" t="s">
        <v>553</v>
      </c>
      <c r="B42" s="13"/>
      <c r="C42" s="13"/>
      <c r="E42" s="13" t="s">
        <v>112</v>
      </c>
      <c r="F42" s="1"/>
      <c r="G42" s="8"/>
      <c r="H42" s="118">
        <f>SUM(H39:H41)</f>
        <v>78028</v>
      </c>
      <c r="K42" s="357"/>
      <c r="L42" s="8"/>
      <c r="M42" s="298"/>
    </row>
    <row r="43" spans="1:13" ht="15">
      <c r="A43" s="13"/>
      <c r="B43" s="13"/>
      <c r="C43" s="13"/>
      <c r="D43" s="13"/>
      <c r="E43" s="13"/>
      <c r="F43" s="1"/>
      <c r="G43" s="8"/>
      <c r="H43" s="118"/>
      <c r="K43" s="357"/>
      <c r="L43" s="8"/>
      <c r="M43" s="298"/>
    </row>
    <row r="44" spans="1:13" ht="15">
      <c r="A44" s="16" t="s">
        <v>113</v>
      </c>
      <c r="B44" s="13"/>
      <c r="C44" s="13"/>
      <c r="D44" s="13"/>
      <c r="E44" s="13"/>
      <c r="F44" s="1"/>
      <c r="G44" s="8"/>
      <c r="H44" s="118"/>
      <c r="K44" s="357"/>
      <c r="L44" s="8"/>
      <c r="M44" s="298"/>
    </row>
    <row r="45" spans="1:13" ht="15">
      <c r="A45" s="8" t="s">
        <v>114</v>
      </c>
      <c r="B45" s="8"/>
      <c r="C45" s="8"/>
      <c r="D45" s="8"/>
      <c r="E45" s="8"/>
      <c r="F45" s="1"/>
      <c r="G45" s="8"/>
      <c r="H45" s="117">
        <v>18039</v>
      </c>
      <c r="I45" s="355"/>
      <c r="J45" s="355"/>
      <c r="K45" s="1"/>
      <c r="L45" s="8"/>
      <c r="M45" s="355"/>
    </row>
    <row r="46" spans="1:13" ht="15">
      <c r="A46" s="13" t="s">
        <v>115</v>
      </c>
      <c r="B46" s="8"/>
      <c r="C46" s="8"/>
      <c r="D46" s="8"/>
      <c r="E46" s="8"/>
      <c r="F46" s="1"/>
      <c r="G46" s="8"/>
      <c r="H46" s="117">
        <v>1426</v>
      </c>
      <c r="J46" s="298"/>
      <c r="L46" s="8"/>
      <c r="M46" s="298"/>
    </row>
    <row r="47" spans="1:12" ht="15">
      <c r="A47" s="13" t="s">
        <v>116</v>
      </c>
      <c r="B47" s="13"/>
      <c r="C47" s="13"/>
      <c r="D47" s="13"/>
      <c r="E47" s="13"/>
      <c r="F47" s="1"/>
      <c r="G47" s="8"/>
      <c r="H47" s="358"/>
      <c r="L47" s="8"/>
    </row>
    <row r="48" spans="1:12" ht="15">
      <c r="A48" s="13" t="s">
        <v>117</v>
      </c>
      <c r="B48" s="13"/>
      <c r="C48" s="13"/>
      <c r="D48" s="13"/>
      <c r="E48" s="13"/>
      <c r="F48" s="1"/>
      <c r="G48" s="8"/>
      <c r="H48" s="119"/>
      <c r="L48" s="8"/>
    </row>
    <row r="49" spans="1:12" ht="15">
      <c r="A49" s="13" t="s">
        <v>118</v>
      </c>
      <c r="B49" s="13"/>
      <c r="C49" s="13"/>
      <c r="D49" s="13"/>
      <c r="E49" s="13"/>
      <c r="F49" s="1"/>
      <c r="G49" s="8"/>
      <c r="H49" s="118">
        <f>SUM(H45:H48)</f>
        <v>19465</v>
      </c>
      <c r="L49" s="8"/>
    </row>
    <row r="50" ht="12.75">
      <c r="H50" s="298"/>
    </row>
    <row r="51" spans="1:12" ht="15">
      <c r="A51" s="19" t="s">
        <v>570</v>
      </c>
      <c r="B51" s="19"/>
      <c r="C51" s="19"/>
      <c r="D51" s="19"/>
      <c r="E51" s="19"/>
      <c r="F51" s="83"/>
      <c r="G51" s="20"/>
      <c r="H51" s="122">
        <f>H42+H49</f>
        <v>97493</v>
      </c>
      <c r="L51" s="8"/>
    </row>
    <row r="52" spans="1:12" ht="15">
      <c r="A52" s="142"/>
      <c r="B52" s="142"/>
      <c r="C52" s="142"/>
      <c r="D52" s="142"/>
      <c r="E52" s="142"/>
      <c r="F52" s="216"/>
      <c r="G52" s="13"/>
      <c r="H52" s="118"/>
      <c r="L52" s="8"/>
    </row>
    <row r="53" spans="1:12" ht="15">
      <c r="A53" s="19" t="s">
        <v>349</v>
      </c>
      <c r="B53" s="19"/>
      <c r="C53" s="19"/>
      <c r="D53" s="19"/>
      <c r="E53" s="19"/>
      <c r="F53" s="83"/>
      <c r="G53" s="20"/>
      <c r="H53" s="122">
        <f>H51+H34</f>
        <v>162272</v>
      </c>
      <c r="I53" s="298"/>
      <c r="L53" s="8"/>
    </row>
    <row r="54" spans="1:12" ht="15">
      <c r="A54" s="142"/>
      <c r="B54" s="142"/>
      <c r="C54" s="142"/>
      <c r="D54" s="142"/>
      <c r="E54" s="142"/>
      <c r="F54" s="216"/>
      <c r="G54" s="13"/>
      <c r="H54" s="118"/>
      <c r="L54" s="8"/>
    </row>
    <row r="55" spans="1:12" ht="15">
      <c r="A55" s="142"/>
      <c r="B55" s="142"/>
      <c r="C55" s="142"/>
      <c r="D55" s="142"/>
      <c r="E55" s="142"/>
      <c r="F55" s="216"/>
      <c r="G55" s="13"/>
      <c r="H55" s="118"/>
      <c r="L55" s="8"/>
    </row>
    <row r="56" spans="1:12" ht="15">
      <c r="A56" s="142" t="s">
        <v>119</v>
      </c>
      <c r="B56" s="142"/>
      <c r="C56" s="142"/>
      <c r="D56" s="142"/>
      <c r="E56" s="142"/>
      <c r="F56" s="216"/>
      <c r="G56" s="13"/>
      <c r="H56" s="118"/>
      <c r="L56" s="8"/>
    </row>
    <row r="57" spans="1:10" ht="15">
      <c r="A57" s="8" t="s">
        <v>120</v>
      </c>
      <c r="B57" s="8"/>
      <c r="C57" s="8"/>
      <c r="D57" s="8"/>
      <c r="E57" s="8"/>
      <c r="F57" s="8"/>
      <c r="G57" s="8"/>
      <c r="H57" s="294">
        <v>65279</v>
      </c>
      <c r="I57" s="142"/>
      <c r="J57" s="13"/>
    </row>
    <row r="58" spans="1:12" ht="15">
      <c r="A58" s="15" t="s">
        <v>121</v>
      </c>
      <c r="B58" s="15"/>
      <c r="C58" s="15"/>
      <c r="D58" s="15"/>
      <c r="E58" s="15"/>
      <c r="F58" s="15"/>
      <c r="G58" s="15"/>
      <c r="H58" s="359">
        <v>-500</v>
      </c>
      <c r="I58" s="142"/>
      <c r="J58" s="13"/>
      <c r="K58" s="13"/>
      <c r="L58" s="8"/>
    </row>
    <row r="59" spans="1:14" ht="15">
      <c r="A59" s="19" t="s">
        <v>122</v>
      </c>
      <c r="B59" s="20"/>
      <c r="C59" s="20"/>
      <c r="D59" s="20"/>
      <c r="E59" s="20"/>
      <c r="F59" s="20"/>
      <c r="G59" s="20"/>
      <c r="H59" s="297">
        <f>SUM(H57:H58)</f>
        <v>64779</v>
      </c>
      <c r="I59" s="142"/>
      <c r="J59" s="13"/>
      <c r="L59" s="8"/>
      <c r="N59" s="357"/>
    </row>
    <row r="60" spans="1:14" ht="15">
      <c r="A60" s="8"/>
      <c r="B60" s="8"/>
      <c r="C60" s="8"/>
      <c r="D60" s="8"/>
      <c r="E60" s="8"/>
      <c r="F60" s="5"/>
      <c r="G60" s="8"/>
      <c r="H60" s="8"/>
      <c r="L60" s="8"/>
      <c r="N60" s="357"/>
    </row>
    <row r="61" ht="12.75">
      <c r="N61" s="357"/>
    </row>
    <row r="62" spans="1:14" ht="12.75">
      <c r="A62" s="88" t="s">
        <v>123</v>
      </c>
      <c r="N62" s="357"/>
    </row>
    <row r="63" spans="1:13" ht="15">
      <c r="A63" s="8"/>
      <c r="B63" s="8"/>
      <c r="C63" s="8"/>
      <c r="D63" s="8"/>
      <c r="E63" s="8"/>
      <c r="F63" s="8"/>
      <c r="G63" s="360" t="s">
        <v>124</v>
      </c>
      <c r="H63" s="10" t="s">
        <v>125</v>
      </c>
      <c r="I63" s="337"/>
      <c r="M63" s="298"/>
    </row>
    <row r="64" spans="1:14" ht="15">
      <c r="A64" s="8"/>
      <c r="B64" s="8"/>
      <c r="C64" s="8"/>
      <c r="D64" s="8"/>
      <c r="E64" s="8"/>
      <c r="F64" s="10">
        <v>2009</v>
      </c>
      <c r="G64" s="360" t="s">
        <v>163</v>
      </c>
      <c r="H64" s="10" t="s">
        <v>164</v>
      </c>
      <c r="I64" s="9">
        <v>2010</v>
      </c>
      <c r="M64" s="298"/>
      <c r="N64" s="357"/>
    </row>
    <row r="65" spans="1:13" ht="15">
      <c r="A65" s="8"/>
      <c r="B65" s="8"/>
      <c r="C65" s="8"/>
      <c r="D65" s="8"/>
      <c r="E65" s="8"/>
      <c r="F65" s="8"/>
      <c r="G65" s="361"/>
      <c r="H65" s="8"/>
      <c r="I65" s="337"/>
      <c r="M65" s="298"/>
    </row>
    <row r="66" spans="1:14" ht="15">
      <c r="A66" s="18" t="s">
        <v>126</v>
      </c>
      <c r="B66" s="18"/>
      <c r="C66" s="18"/>
      <c r="D66" s="18"/>
      <c r="E66" s="18"/>
      <c r="F66" s="362"/>
      <c r="G66" s="363"/>
      <c r="H66" s="364"/>
      <c r="I66" s="365"/>
      <c r="M66" s="298"/>
      <c r="N66" s="357"/>
    </row>
    <row r="67" spans="1:13" ht="15">
      <c r="A67" s="18" t="s">
        <v>127</v>
      </c>
      <c r="B67" s="18"/>
      <c r="C67" s="18"/>
      <c r="D67" s="18"/>
      <c r="E67" s="18"/>
      <c r="F67" s="366">
        <v>516</v>
      </c>
      <c r="G67" s="361">
        <v>511</v>
      </c>
      <c r="H67" s="361">
        <v>-416</v>
      </c>
      <c r="I67" s="365">
        <f>SUM(F67:H67)</f>
        <v>611</v>
      </c>
      <c r="M67" s="298"/>
    </row>
    <row r="68" spans="1:14" ht="15">
      <c r="A68" s="18" t="s">
        <v>128</v>
      </c>
      <c r="B68" s="18"/>
      <c r="C68" s="18"/>
      <c r="D68" s="18"/>
      <c r="E68" s="18"/>
      <c r="F68" s="366">
        <v>2329</v>
      </c>
      <c r="G68" s="367">
        <v>-14</v>
      </c>
      <c r="H68" s="367"/>
      <c r="I68" s="365">
        <f aca="true" t="shared" si="0" ref="I68:I75">SUM(F68:H68)</f>
        <v>2315</v>
      </c>
      <c r="M68" s="298"/>
      <c r="N68" s="357"/>
    </row>
    <row r="69" spans="1:13" ht="15">
      <c r="A69" s="18" t="s">
        <v>129</v>
      </c>
      <c r="B69" s="18"/>
      <c r="C69" s="18"/>
      <c r="D69" s="18"/>
      <c r="E69" s="18"/>
      <c r="F69" s="366">
        <v>9532</v>
      </c>
      <c r="G69" s="361">
        <v>-17</v>
      </c>
      <c r="H69" s="361"/>
      <c r="I69" s="365">
        <f t="shared" si="0"/>
        <v>9515</v>
      </c>
      <c r="M69" s="298"/>
    </row>
    <row r="70" spans="1:14" ht="15">
      <c r="A70" s="18" t="s">
        <v>130</v>
      </c>
      <c r="B70" s="18"/>
      <c r="C70" s="18"/>
      <c r="D70" s="18"/>
      <c r="E70" s="18"/>
      <c r="F70" s="366">
        <v>26737</v>
      </c>
      <c r="G70" s="361">
        <v>2871</v>
      </c>
      <c r="H70" s="361">
        <v>-38</v>
      </c>
      <c r="I70" s="365">
        <f t="shared" si="0"/>
        <v>29570</v>
      </c>
      <c r="M70" s="298"/>
      <c r="N70" s="357"/>
    </row>
    <row r="71" spans="1:14" ht="15">
      <c r="A71" s="18" t="s">
        <v>131</v>
      </c>
      <c r="B71" s="18"/>
      <c r="C71" s="18"/>
      <c r="D71" s="18"/>
      <c r="E71" s="18"/>
      <c r="F71" s="366">
        <v>549</v>
      </c>
      <c r="G71" s="361"/>
      <c r="H71" s="361"/>
      <c r="I71" s="365">
        <f t="shared" si="0"/>
        <v>549</v>
      </c>
      <c r="M71" s="298"/>
      <c r="N71" s="357"/>
    </row>
    <row r="72" spans="1:13" ht="15">
      <c r="A72" s="8" t="s">
        <v>132</v>
      </c>
      <c r="B72" s="8"/>
      <c r="C72" s="8"/>
      <c r="D72" s="8"/>
      <c r="E72" s="8"/>
      <c r="F72" s="366">
        <v>13735</v>
      </c>
      <c r="G72" s="361">
        <v>518</v>
      </c>
      <c r="H72" s="361">
        <v>-423</v>
      </c>
      <c r="I72" s="365">
        <f t="shared" si="0"/>
        <v>13830</v>
      </c>
      <c r="M72" s="298"/>
    </row>
    <row r="73" spans="1:14" ht="15">
      <c r="A73" s="8" t="s">
        <v>133</v>
      </c>
      <c r="B73" s="8"/>
      <c r="C73" s="8"/>
      <c r="D73" s="8"/>
      <c r="E73" s="8"/>
      <c r="F73" s="366">
        <v>7934</v>
      </c>
      <c r="G73" s="361">
        <v>134</v>
      </c>
      <c r="H73" s="361">
        <v>-196</v>
      </c>
      <c r="I73" s="365">
        <f t="shared" si="0"/>
        <v>7872</v>
      </c>
      <c r="J73" s="119"/>
      <c r="K73" s="298"/>
      <c r="M73" s="298"/>
      <c r="N73" s="357"/>
    </row>
    <row r="74" spans="1:14" ht="15">
      <c r="A74" s="8" t="s">
        <v>581</v>
      </c>
      <c r="B74" s="8"/>
      <c r="C74" s="8"/>
      <c r="D74" s="8"/>
      <c r="E74" s="8"/>
      <c r="F74" s="366">
        <v>5301</v>
      </c>
      <c r="G74" s="361">
        <v>-107</v>
      </c>
      <c r="H74" s="361">
        <v>-353</v>
      </c>
      <c r="I74" s="365">
        <f t="shared" si="0"/>
        <v>4841</v>
      </c>
      <c r="J74" s="119"/>
      <c r="K74" s="298"/>
      <c r="M74" s="298"/>
      <c r="N74" s="357"/>
    </row>
    <row r="75" spans="1:14" ht="15">
      <c r="A75" s="15" t="s">
        <v>610</v>
      </c>
      <c r="B75" s="8"/>
      <c r="C75" s="8"/>
      <c r="D75" s="8"/>
      <c r="E75" s="8"/>
      <c r="F75" s="366">
        <v>1689</v>
      </c>
      <c r="G75" s="361">
        <v>7236</v>
      </c>
      <c r="H75" s="361">
        <v>0</v>
      </c>
      <c r="I75" s="365">
        <f t="shared" si="0"/>
        <v>8925</v>
      </c>
      <c r="J75" s="119"/>
      <c r="K75" s="298"/>
      <c r="M75" s="298"/>
      <c r="N75" s="357"/>
    </row>
    <row r="76" spans="1:14" ht="15">
      <c r="A76" s="368" t="s">
        <v>134</v>
      </c>
      <c r="B76" s="20"/>
      <c r="C76" s="20"/>
      <c r="D76" s="20"/>
      <c r="E76" s="20"/>
      <c r="F76" s="369">
        <f>SUM(F67:F75)</f>
        <v>68322</v>
      </c>
      <c r="G76" s="369">
        <f>SUM(G67:G75)</f>
        <v>11132</v>
      </c>
      <c r="H76" s="369">
        <f>SUM(H67:H75)</f>
        <v>-1426</v>
      </c>
      <c r="I76" s="369">
        <f>SUM(I67:I75)</f>
        <v>78028</v>
      </c>
      <c r="M76" s="298"/>
      <c r="N76" s="357"/>
    </row>
    <row r="77" spans="1:15" ht="15">
      <c r="A77" s="55"/>
      <c r="B77" s="13"/>
      <c r="C77" s="13"/>
      <c r="D77" s="13"/>
      <c r="E77" s="13"/>
      <c r="F77" s="13"/>
      <c r="G77" s="13"/>
      <c r="H77" s="13"/>
      <c r="I77" s="370"/>
      <c r="M77" s="298"/>
      <c r="O77" s="298"/>
    </row>
    <row r="78" spans="1:14" s="456" customFormat="1" ht="15">
      <c r="A78" s="55" t="s">
        <v>804</v>
      </c>
      <c r="F78" s="365"/>
      <c r="M78" s="457"/>
      <c r="N78" s="457"/>
    </row>
    <row r="79" spans="1:14" s="456" customFormat="1" ht="15">
      <c r="A79" s="55" t="s">
        <v>805</v>
      </c>
      <c r="F79" s="365"/>
      <c r="M79" s="457"/>
      <c r="N79" s="458"/>
    </row>
    <row r="80" spans="1:15" s="456" customFormat="1" ht="15">
      <c r="A80" s="55" t="s">
        <v>806</v>
      </c>
      <c r="F80" s="365"/>
      <c r="M80" s="457"/>
      <c r="O80" s="458"/>
    </row>
    <row r="81" spans="1:13" ht="15">
      <c r="A81" s="55" t="s">
        <v>569</v>
      </c>
      <c r="F81" s="365"/>
      <c r="M81" s="298"/>
    </row>
    <row r="82" spans="1:14" ht="12.75">
      <c r="A82" t="s">
        <v>807</v>
      </c>
      <c r="M82" s="357"/>
      <c r="N82" s="357"/>
    </row>
    <row r="83" ht="12.75">
      <c r="A83" t="s">
        <v>590</v>
      </c>
    </row>
    <row r="85" spans="13:14" ht="12.75">
      <c r="M85" s="298"/>
      <c r="N85" s="298"/>
    </row>
    <row r="86" spans="13:14" ht="12.75">
      <c r="M86" s="298"/>
      <c r="N86" s="298"/>
    </row>
    <row r="90" spans="13:14" ht="12.75">
      <c r="M90" s="298"/>
      <c r="N90" s="298"/>
    </row>
    <row r="93" spans="13:14" ht="12.75">
      <c r="M93" s="298"/>
      <c r="N93" s="298"/>
    </row>
  </sheetData>
  <sheetProtection/>
  <printOptions/>
  <pageMargins left="0.75" right="0.75" top="1" bottom="1" header="0.5" footer="0.5"/>
  <pageSetup fitToHeight="1" fitToWidth="1" horizontalDpi="600" verticalDpi="600" orientation="portrait" paperSize="9" scale="58" r:id="rId1"/>
  <headerFooter alignWithMargins="0">
    <oddHeader xml:space="preserve">&amp;LUniversiteter og høyskoler - standard mal for årsregnskap </oddHeader>
    <oddFooter>&amp;RSide &amp;P av &amp;N</oddFooter>
  </headerFooter>
</worksheet>
</file>

<file path=xl/worksheets/sheet13.xml><?xml version="1.0" encoding="utf-8"?>
<worksheet xmlns="http://schemas.openxmlformats.org/spreadsheetml/2006/main" xmlns:r="http://schemas.openxmlformats.org/officeDocument/2006/relationships">
  <dimension ref="A2:F23"/>
  <sheetViews>
    <sheetView workbookViewId="0" topLeftCell="A1">
      <selection activeCell="A24" sqref="A24"/>
    </sheetView>
  </sheetViews>
  <sheetFormatPr defaultColWidth="11.421875" defaultRowHeight="15" customHeight="1"/>
  <sheetData>
    <row r="2" spans="1:6" ht="15" customHeight="1">
      <c r="A2" s="6" t="s">
        <v>84</v>
      </c>
      <c r="B2" s="7"/>
      <c r="C2" s="7"/>
      <c r="D2" s="7"/>
      <c r="E2" s="7"/>
      <c r="F2" s="7"/>
    </row>
    <row r="3" spans="1:5" ht="15" customHeight="1">
      <c r="A3" s="8"/>
      <c r="B3" s="8"/>
      <c r="C3" s="8"/>
      <c r="D3" s="8"/>
      <c r="E3" s="8"/>
    </row>
    <row r="4" spans="1:6" ht="15" customHeight="1">
      <c r="A4" s="80"/>
      <c r="B4" s="80"/>
      <c r="C4" s="8"/>
      <c r="D4" s="8"/>
      <c r="E4" s="104">
        <f>Resultatregnskap!C5</f>
        <v>40543</v>
      </c>
      <c r="F4" s="105">
        <f>Resultatregnskap!D5</f>
        <v>40178</v>
      </c>
    </row>
    <row r="5" spans="1:6" ht="15" customHeight="1">
      <c r="A5" s="53"/>
      <c r="B5" s="53"/>
      <c r="C5" s="8"/>
      <c r="D5" s="8"/>
      <c r="E5" s="81"/>
      <c r="F5" s="81"/>
    </row>
    <row r="6" spans="1:6" ht="15" customHeight="1">
      <c r="A6" s="55" t="s">
        <v>220</v>
      </c>
      <c r="B6" s="55"/>
      <c r="C6" s="8"/>
      <c r="D6" s="8"/>
      <c r="E6" s="135">
        <v>22361</v>
      </c>
      <c r="F6" s="136">
        <v>15295</v>
      </c>
    </row>
    <row r="7" spans="1:6" ht="15" customHeight="1">
      <c r="A7" s="55" t="s">
        <v>222</v>
      </c>
      <c r="B7" s="55"/>
      <c r="C7" s="8"/>
      <c r="D7" s="8"/>
      <c r="E7" s="135">
        <v>39148</v>
      </c>
      <c r="F7" s="136">
        <v>35097</v>
      </c>
    </row>
    <row r="8" spans="1:6" ht="15" customHeight="1">
      <c r="A8" s="55" t="s">
        <v>223</v>
      </c>
      <c r="B8" s="55"/>
      <c r="C8" s="8"/>
      <c r="D8" s="8"/>
      <c r="E8" s="135">
        <v>14369</v>
      </c>
      <c r="F8" s="136">
        <v>10008</v>
      </c>
    </row>
    <row r="9" spans="1:6" ht="15" customHeight="1">
      <c r="A9" s="55" t="s">
        <v>224</v>
      </c>
      <c r="B9" s="8"/>
      <c r="C9" s="8"/>
      <c r="D9" s="8"/>
      <c r="E9" s="139">
        <v>17522</v>
      </c>
      <c r="F9" s="140">
        <v>6716</v>
      </c>
    </row>
    <row r="10" spans="1:6" ht="15" customHeight="1">
      <c r="A10" s="82" t="s">
        <v>316</v>
      </c>
      <c r="B10" s="82"/>
      <c r="C10" s="20"/>
      <c r="D10" s="20"/>
      <c r="E10" s="137">
        <f>SUM(E6:E9)</f>
        <v>93400</v>
      </c>
      <c r="F10" s="138">
        <f>SUM(F6:F9)</f>
        <v>67116</v>
      </c>
    </row>
    <row r="13" ht="15" customHeight="1">
      <c r="A13" s="11" t="s">
        <v>225</v>
      </c>
    </row>
    <row r="14" ht="15" customHeight="1">
      <c r="A14" s="11" t="s">
        <v>211</v>
      </c>
    </row>
    <row r="15" ht="15" customHeight="1">
      <c r="A15" s="8"/>
    </row>
    <row r="16" ht="15" customHeight="1">
      <c r="A16" s="8" t="s">
        <v>226</v>
      </c>
    </row>
    <row r="17" ht="15" customHeight="1">
      <c r="A17" s="8" t="s">
        <v>227</v>
      </c>
    </row>
    <row r="18" ht="15" customHeight="1">
      <c r="A18" s="8" t="s">
        <v>210</v>
      </c>
    </row>
    <row r="19" ht="15" customHeight="1">
      <c r="A19" s="8"/>
    </row>
    <row r="20" ht="15" customHeight="1">
      <c r="A20" s="8" t="s">
        <v>228</v>
      </c>
    </row>
    <row r="22" ht="15" customHeight="1">
      <c r="A22" s="8" t="s">
        <v>605</v>
      </c>
    </row>
    <row r="23" ht="15" customHeight="1">
      <c r="A23" t="s">
        <v>606</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K29"/>
  <sheetViews>
    <sheetView workbookViewId="0" topLeftCell="A1">
      <selection activeCell="A27" sqref="A27"/>
    </sheetView>
  </sheetViews>
  <sheetFormatPr defaultColWidth="11.421875" defaultRowHeight="12.75"/>
  <cols>
    <col min="1" max="1" width="35.8515625" style="0" customWidth="1"/>
    <col min="8" max="8" width="13.7109375" style="0" customWidth="1"/>
    <col min="9" max="9" width="18.140625" style="0" customWidth="1"/>
    <col min="10" max="10" width="12.28125" style="0" customWidth="1"/>
    <col min="11" max="11" width="12.421875" style="0" customWidth="1"/>
  </cols>
  <sheetData>
    <row r="2" spans="1:11" ht="15">
      <c r="A2" s="165" t="s">
        <v>612</v>
      </c>
      <c r="B2" s="165"/>
      <c r="C2" s="166"/>
      <c r="D2" s="166"/>
      <c r="E2" s="166"/>
      <c r="F2" s="166"/>
      <c r="G2" s="166"/>
      <c r="H2" s="166"/>
      <c r="I2" s="166"/>
      <c r="J2" s="166"/>
      <c r="K2" s="7"/>
    </row>
    <row r="3" spans="1:11" ht="15">
      <c r="A3" s="51"/>
      <c r="B3" s="51"/>
      <c r="C3" s="144"/>
      <c r="D3" s="144"/>
      <c r="E3" s="144"/>
      <c r="F3" s="144"/>
      <c r="G3" s="144"/>
      <c r="J3" s="144"/>
      <c r="K3" s="8"/>
    </row>
    <row r="4" spans="1:11" ht="69.75" customHeight="1">
      <c r="A4" s="167"/>
      <c r="B4" s="168"/>
      <c r="C4" s="169" t="s">
        <v>502</v>
      </c>
      <c r="D4" s="169" t="s">
        <v>503</v>
      </c>
      <c r="E4" s="169" t="s">
        <v>504</v>
      </c>
      <c r="F4" s="169" t="s">
        <v>505</v>
      </c>
      <c r="G4" s="169" t="s">
        <v>506</v>
      </c>
      <c r="H4" s="170" t="s">
        <v>196</v>
      </c>
      <c r="I4" s="170" t="s">
        <v>197</v>
      </c>
      <c r="J4" s="169" t="s">
        <v>135</v>
      </c>
      <c r="K4" s="169" t="s">
        <v>136</v>
      </c>
    </row>
    <row r="5" spans="1:11" ht="15">
      <c r="A5" s="168"/>
      <c r="B5" s="168"/>
      <c r="C5" s="171"/>
      <c r="D5" s="171"/>
      <c r="E5" s="171"/>
      <c r="F5" s="171"/>
      <c r="G5" s="171"/>
      <c r="H5" s="146"/>
      <c r="I5" s="146"/>
      <c r="J5" s="171"/>
      <c r="K5" s="171"/>
    </row>
    <row r="6" spans="1:11" ht="15">
      <c r="A6" s="172" t="s">
        <v>143</v>
      </c>
      <c r="B6" s="168"/>
      <c r="C6" s="171"/>
      <c r="D6" s="171"/>
      <c r="E6" s="171"/>
      <c r="F6" s="171"/>
      <c r="G6" s="171"/>
      <c r="H6" s="146"/>
      <c r="I6" s="146"/>
      <c r="J6" s="171"/>
      <c r="K6" s="171"/>
    </row>
    <row r="7" spans="1:11" ht="15">
      <c r="A7" s="173" t="s">
        <v>137</v>
      </c>
      <c r="B7" s="168"/>
      <c r="C7" s="371" t="s">
        <v>138</v>
      </c>
      <c r="D7" s="372">
        <v>37487</v>
      </c>
      <c r="E7" s="124">
        <v>40000</v>
      </c>
      <c r="F7" s="373">
        <v>0.04</v>
      </c>
      <c r="G7" s="373">
        <v>0.04</v>
      </c>
      <c r="H7" s="174">
        <v>2064</v>
      </c>
      <c r="I7" s="174">
        <v>43523</v>
      </c>
      <c r="J7" s="174">
        <v>40</v>
      </c>
      <c r="K7" s="174">
        <v>40</v>
      </c>
    </row>
    <row r="8" spans="1:11" ht="15">
      <c r="A8" s="173" t="s">
        <v>139</v>
      </c>
      <c r="B8" s="168"/>
      <c r="C8" s="371" t="s">
        <v>138</v>
      </c>
      <c r="D8" s="372">
        <v>37274</v>
      </c>
      <c r="E8" s="124">
        <v>500</v>
      </c>
      <c r="F8" s="373">
        <v>0.002</v>
      </c>
      <c r="G8" s="373">
        <v>0.002</v>
      </c>
      <c r="H8" s="174">
        <v>-808</v>
      </c>
      <c r="I8" s="174">
        <v>888</v>
      </c>
      <c r="J8" s="174">
        <v>50</v>
      </c>
      <c r="K8" s="174">
        <v>50</v>
      </c>
    </row>
    <row r="9" spans="1:11" ht="15">
      <c r="A9" s="173" t="s">
        <v>140</v>
      </c>
      <c r="B9" s="168"/>
      <c r="C9" s="371" t="s">
        <v>141</v>
      </c>
      <c r="D9" s="372">
        <v>36888</v>
      </c>
      <c r="E9" s="124">
        <v>50000</v>
      </c>
      <c r="F9" s="373">
        <v>0.2</v>
      </c>
      <c r="G9" s="373">
        <v>0.2</v>
      </c>
      <c r="H9" s="174">
        <v>54</v>
      </c>
      <c r="I9" s="174">
        <v>640</v>
      </c>
      <c r="J9" s="174">
        <v>50</v>
      </c>
      <c r="K9" s="174">
        <v>50</v>
      </c>
    </row>
    <row r="10" spans="1:11" ht="15">
      <c r="A10" s="173" t="s">
        <v>142</v>
      </c>
      <c r="B10" s="168"/>
      <c r="C10" s="371" t="s">
        <v>138</v>
      </c>
      <c r="D10" s="372">
        <v>35929</v>
      </c>
      <c r="E10" s="124">
        <v>280</v>
      </c>
      <c r="F10" s="373">
        <v>0.0005</v>
      </c>
      <c r="G10" s="373">
        <v>0.0005</v>
      </c>
      <c r="H10" s="174">
        <v>-10328</v>
      </c>
      <c r="I10" s="174">
        <v>-13275</v>
      </c>
      <c r="J10" s="174">
        <v>28</v>
      </c>
      <c r="K10" s="174">
        <v>28</v>
      </c>
    </row>
    <row r="11" spans="1:11" ht="15">
      <c r="A11" s="374" t="s">
        <v>144</v>
      </c>
      <c r="B11" s="168"/>
      <c r="C11" s="371" t="s">
        <v>138</v>
      </c>
      <c r="D11" s="372">
        <v>37916</v>
      </c>
      <c r="E11" s="124">
        <v>6100000</v>
      </c>
      <c r="F11" s="373">
        <v>1</v>
      </c>
      <c r="G11" s="373">
        <v>1</v>
      </c>
      <c r="H11" s="174">
        <v>-925</v>
      </c>
      <c r="I11" s="174">
        <v>10811</v>
      </c>
      <c r="J11" s="174">
        <v>0</v>
      </c>
      <c r="K11" s="174">
        <v>7000</v>
      </c>
    </row>
    <row r="12" spans="1:11" ht="15">
      <c r="A12" s="374" t="s">
        <v>145</v>
      </c>
      <c r="B12" s="168"/>
      <c r="C12" s="371" t="s">
        <v>138</v>
      </c>
      <c r="D12" s="372">
        <v>38531</v>
      </c>
      <c r="E12" s="124">
        <v>398</v>
      </c>
      <c r="F12" s="373">
        <v>0.995</v>
      </c>
      <c r="G12" s="373">
        <v>0.995</v>
      </c>
      <c r="H12" s="174">
        <v>2781</v>
      </c>
      <c r="I12" s="174">
        <v>42132</v>
      </c>
      <c r="J12" s="174">
        <v>0</v>
      </c>
      <c r="K12" s="174">
        <v>48059</v>
      </c>
    </row>
    <row r="13" spans="1:11" ht="15">
      <c r="A13" s="374" t="s">
        <v>146</v>
      </c>
      <c r="B13" s="168"/>
      <c r="C13" s="371" t="s">
        <v>138</v>
      </c>
      <c r="D13" s="372">
        <v>37875</v>
      </c>
      <c r="E13" s="124">
        <v>1020</v>
      </c>
      <c r="F13" s="373">
        <v>0.51</v>
      </c>
      <c r="G13" s="373">
        <v>0.51</v>
      </c>
      <c r="H13" s="174">
        <v>355</v>
      </c>
      <c r="I13" s="174">
        <v>2616</v>
      </c>
      <c r="J13" s="174">
        <v>0</v>
      </c>
      <c r="K13" s="174">
        <v>510</v>
      </c>
    </row>
    <row r="14" spans="1:11" ht="15">
      <c r="A14" s="374" t="s">
        <v>147</v>
      </c>
      <c r="B14" s="168"/>
      <c r="C14" s="371" t="s">
        <v>138</v>
      </c>
      <c r="D14" s="372">
        <v>37938</v>
      </c>
      <c r="E14" s="124">
        <v>1000</v>
      </c>
      <c r="F14" s="373">
        <v>1</v>
      </c>
      <c r="G14" s="373">
        <v>1</v>
      </c>
      <c r="H14" s="174">
        <v>2567</v>
      </c>
      <c r="I14" s="174">
        <v>31653</v>
      </c>
      <c r="J14" s="174">
        <v>0</v>
      </c>
      <c r="K14" s="174">
        <v>1000</v>
      </c>
    </row>
    <row r="15" spans="1:11" ht="15">
      <c r="A15" s="173" t="s">
        <v>148</v>
      </c>
      <c r="B15" s="168"/>
      <c r="C15" s="371" t="s">
        <v>138</v>
      </c>
      <c r="D15" s="372">
        <v>38370</v>
      </c>
      <c r="E15" s="124">
        <v>10</v>
      </c>
      <c r="F15" s="373">
        <v>0.0217</v>
      </c>
      <c r="G15" s="373">
        <v>0.0217</v>
      </c>
      <c r="H15" s="174">
        <v>142</v>
      </c>
      <c r="I15" s="174">
        <v>2120</v>
      </c>
      <c r="J15" s="174">
        <v>0</v>
      </c>
      <c r="K15" s="174">
        <v>50</v>
      </c>
    </row>
    <row r="16" spans="1:11" ht="15">
      <c r="A16" s="173" t="s">
        <v>149</v>
      </c>
      <c r="B16" s="168"/>
      <c r="C16" s="371" t="s">
        <v>138</v>
      </c>
      <c r="D16" s="372">
        <v>38849</v>
      </c>
      <c r="E16" s="124">
        <v>1150</v>
      </c>
      <c r="F16" s="373">
        <v>0.16</v>
      </c>
      <c r="G16" s="373">
        <v>0.16</v>
      </c>
      <c r="H16" s="174">
        <v>1609</v>
      </c>
      <c r="I16" s="174">
        <v>3985</v>
      </c>
      <c r="J16" s="174">
        <v>0</v>
      </c>
      <c r="K16" s="174">
        <v>640</v>
      </c>
    </row>
    <row r="17" spans="1:11" ht="15">
      <c r="A17" s="173" t="s">
        <v>150</v>
      </c>
      <c r="B17" s="168"/>
      <c r="C17" s="371" t="s">
        <v>151</v>
      </c>
      <c r="D17" s="372">
        <v>39161</v>
      </c>
      <c r="E17" s="124">
        <v>33400</v>
      </c>
      <c r="F17" s="373">
        <v>0.34</v>
      </c>
      <c r="G17" s="373">
        <v>0.34</v>
      </c>
      <c r="H17" s="174">
        <v>-2553</v>
      </c>
      <c r="I17" s="174">
        <v>8646</v>
      </c>
      <c r="J17" s="174">
        <v>0</v>
      </c>
      <c r="K17" s="174">
        <v>4020</v>
      </c>
    </row>
    <row r="18" spans="1:11" ht="15">
      <c r="A18" s="173" t="s">
        <v>152</v>
      </c>
      <c r="B18" s="168"/>
      <c r="C18" s="371" t="s">
        <v>138</v>
      </c>
      <c r="D18" s="372">
        <v>38961</v>
      </c>
      <c r="E18" s="124">
        <v>3500</v>
      </c>
      <c r="F18" s="373">
        <v>0.35</v>
      </c>
      <c r="G18" s="373">
        <v>0.35</v>
      </c>
      <c r="H18" s="174">
        <v>642</v>
      </c>
      <c r="I18" s="174">
        <v>10145</v>
      </c>
      <c r="J18" s="174">
        <v>0</v>
      </c>
      <c r="K18" s="174">
        <v>3500</v>
      </c>
    </row>
    <row r="19" spans="1:11" ht="15">
      <c r="A19" s="375" t="s">
        <v>153</v>
      </c>
      <c r="B19" s="376"/>
      <c r="C19" s="377"/>
      <c r="D19" s="378"/>
      <c r="E19" s="379">
        <f>SUM(E7:E18)</f>
        <v>6231258</v>
      </c>
      <c r="F19" s="379"/>
      <c r="G19" s="379"/>
      <c r="H19" s="379">
        <f>SUM(H7:H18)</f>
        <v>-4400</v>
      </c>
      <c r="I19" s="379">
        <f>SUM(I7:I18)</f>
        <v>143884</v>
      </c>
      <c r="J19" s="379">
        <f>SUM(J7:J18)</f>
        <v>168</v>
      </c>
      <c r="K19" s="379">
        <f>SUM(K7:K18)</f>
        <v>64947</v>
      </c>
    </row>
    <row r="20" spans="1:11" ht="15">
      <c r="A20" s="375"/>
      <c r="B20" s="376"/>
      <c r="C20" s="377"/>
      <c r="D20" s="378"/>
      <c r="E20" s="379"/>
      <c r="F20" s="379"/>
      <c r="G20" s="379"/>
      <c r="H20" s="379"/>
      <c r="I20" s="379"/>
      <c r="J20" s="379"/>
      <c r="K20" s="379"/>
    </row>
    <row r="21" spans="1:11" ht="15">
      <c r="A21" s="173" t="s">
        <v>154</v>
      </c>
      <c r="B21" s="376"/>
      <c r="C21" s="371" t="s">
        <v>138</v>
      </c>
      <c r="D21" s="378"/>
      <c r="E21" s="379"/>
      <c r="F21" s="379"/>
      <c r="G21" s="379"/>
      <c r="H21" s="379"/>
      <c r="I21" s="379"/>
      <c r="J21" s="379">
        <v>332</v>
      </c>
      <c r="K21" s="379">
        <v>332</v>
      </c>
    </row>
    <row r="22" spans="1:11" ht="15">
      <c r="A22" s="375"/>
      <c r="B22" s="376"/>
      <c r="C22" s="377"/>
      <c r="D22" s="378"/>
      <c r="E22" s="379"/>
      <c r="F22" s="379"/>
      <c r="G22" s="379"/>
      <c r="H22" s="379"/>
      <c r="I22" s="379"/>
      <c r="J22" s="379"/>
      <c r="K22" s="379"/>
    </row>
    <row r="23" spans="1:11" ht="15">
      <c r="A23" s="156" t="s">
        <v>541</v>
      </c>
      <c r="B23" s="156"/>
      <c r="C23" s="175"/>
      <c r="D23" s="175"/>
      <c r="E23" s="380"/>
      <c r="F23" s="380"/>
      <c r="G23" s="380"/>
      <c r="H23" s="380">
        <f>H19</f>
        <v>-4400</v>
      </c>
      <c r="I23" s="380">
        <f>I19</f>
        <v>143884</v>
      </c>
      <c r="J23" s="380">
        <f>J19+J21</f>
        <v>500</v>
      </c>
      <c r="K23" s="380">
        <f>K19+K21</f>
        <v>65279</v>
      </c>
    </row>
    <row r="25" ht="15">
      <c r="A25" s="381"/>
    </row>
    <row r="29" ht="12.75">
      <c r="A29" t="s">
        <v>155</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Header xml:space="preserve">&amp;LUniversiteter og høyskoler - standard mal for årsregnskap </oddHeader>
    <oddFooter>&amp;RSide &amp;P av &amp;N</oddFooter>
  </headerFooter>
</worksheet>
</file>

<file path=xl/worksheets/sheet15.xml><?xml version="1.0" encoding="utf-8"?>
<worksheet xmlns="http://schemas.openxmlformats.org/spreadsheetml/2006/main" xmlns:r="http://schemas.openxmlformats.org/officeDocument/2006/relationships">
  <dimension ref="A2:F17"/>
  <sheetViews>
    <sheetView workbookViewId="0" topLeftCell="A1">
      <selection activeCell="A24" sqref="A24"/>
    </sheetView>
  </sheetViews>
  <sheetFormatPr defaultColWidth="11.421875" defaultRowHeight="15" customHeight="1"/>
  <cols>
    <col min="4" max="4" width="13.00390625" style="0" customWidth="1"/>
  </cols>
  <sheetData>
    <row r="2" spans="1:6" ht="15" customHeight="1">
      <c r="A2" s="21" t="s">
        <v>85</v>
      </c>
      <c r="B2" s="21"/>
      <c r="C2" s="21"/>
      <c r="D2" s="23"/>
      <c r="E2" s="7"/>
      <c r="F2" s="7"/>
    </row>
    <row r="3" spans="1:5" ht="15" customHeight="1">
      <c r="A3" s="150"/>
      <c r="B3" s="150"/>
      <c r="C3" s="150"/>
      <c r="D3" s="176"/>
      <c r="E3" s="8"/>
    </row>
    <row r="4" spans="1:6" ht="15" customHeight="1">
      <c r="A4" s="150"/>
      <c r="B4" s="150"/>
      <c r="C4" s="150"/>
      <c r="D4" s="176"/>
      <c r="E4" s="104">
        <f>Resultatregnskap!C5</f>
        <v>40543</v>
      </c>
      <c r="F4" s="105">
        <f>Resultatregnskap!D5</f>
        <v>40178</v>
      </c>
    </row>
    <row r="5" spans="1:6" ht="15" customHeight="1">
      <c r="A5" s="150"/>
      <c r="B5" s="150"/>
      <c r="C5" s="150"/>
      <c r="D5" s="176"/>
      <c r="E5" s="8"/>
      <c r="F5" s="8"/>
    </row>
    <row r="6" spans="1:6" ht="15" customHeight="1">
      <c r="A6" s="191" t="s">
        <v>526</v>
      </c>
      <c r="B6" s="150"/>
      <c r="C6" s="150"/>
      <c r="D6" s="176"/>
      <c r="E6" s="8"/>
      <c r="F6" s="8"/>
    </row>
    <row r="7" spans="1:6" ht="15" customHeight="1">
      <c r="A7" s="51" t="s">
        <v>533</v>
      </c>
      <c r="B7" s="28"/>
      <c r="C7" s="28"/>
      <c r="D7" s="29"/>
      <c r="E7" s="177">
        <v>0</v>
      </c>
      <c r="F7" s="178">
        <v>0</v>
      </c>
    </row>
    <row r="8" spans="1:6" ht="15" customHeight="1">
      <c r="A8" s="179" t="s">
        <v>534</v>
      </c>
      <c r="B8" s="31"/>
      <c r="C8" s="31"/>
      <c r="D8" s="31"/>
      <c r="E8" s="124">
        <v>698</v>
      </c>
      <c r="F8" s="180">
        <v>868</v>
      </c>
    </row>
    <row r="9" spans="1:6" ht="15" customHeight="1">
      <c r="A9" s="181" t="s">
        <v>507</v>
      </c>
      <c r="B9" s="33"/>
      <c r="C9" s="33"/>
      <c r="D9" s="34"/>
      <c r="E9" s="182">
        <f>SUM(E7:E8)</f>
        <v>698</v>
      </c>
      <c r="F9" s="183">
        <f>SUM(F7:F8)</f>
        <v>868</v>
      </c>
    </row>
    <row r="10" spans="1:6" ht="15" customHeight="1">
      <c r="A10" s="35"/>
      <c r="B10" s="35"/>
      <c r="C10" s="35"/>
      <c r="D10" s="184"/>
      <c r="E10" s="185"/>
      <c r="F10" s="186"/>
    </row>
    <row r="11" spans="1:6" ht="15" customHeight="1">
      <c r="A11" s="35"/>
      <c r="B11" s="35"/>
      <c r="C11" s="35"/>
      <c r="D11" s="184"/>
      <c r="E11" s="185"/>
      <c r="F11" s="186"/>
    </row>
    <row r="12" spans="1:6" ht="15" customHeight="1">
      <c r="A12" s="192" t="s">
        <v>527</v>
      </c>
      <c r="B12" s="28"/>
      <c r="C12" s="28"/>
      <c r="D12" s="187"/>
      <c r="E12" s="177"/>
      <c r="F12" s="178"/>
    </row>
    <row r="13" spans="1:6" ht="15" customHeight="1">
      <c r="A13" s="193" t="s">
        <v>528</v>
      </c>
      <c r="B13" s="28"/>
      <c r="C13" s="28"/>
      <c r="D13" s="28"/>
      <c r="E13" s="177">
        <v>0</v>
      </c>
      <c r="F13" s="178">
        <v>0</v>
      </c>
    </row>
    <row r="14" spans="1:6" ht="15" customHeight="1">
      <c r="A14" s="194" t="s">
        <v>529</v>
      </c>
      <c r="B14" s="36"/>
      <c r="C14" s="36"/>
      <c r="D14" s="187"/>
      <c r="E14" s="124">
        <v>0</v>
      </c>
      <c r="F14" s="180">
        <v>0</v>
      </c>
    </row>
    <row r="15" spans="1:6" ht="15" customHeight="1">
      <c r="A15" s="188" t="s">
        <v>530</v>
      </c>
      <c r="B15" s="189"/>
      <c r="C15" s="189"/>
      <c r="D15" s="190"/>
      <c r="E15" s="182">
        <f>SUM(E13:E14)</f>
        <v>0</v>
      </c>
      <c r="F15" s="183">
        <f>SUM(F13:F14)</f>
        <v>0</v>
      </c>
    </row>
    <row r="16" spans="1:6" ht="15" customHeight="1">
      <c r="A16" s="8"/>
      <c r="B16" s="8"/>
      <c r="C16" s="8"/>
      <c r="D16" s="8"/>
      <c r="E16" s="116"/>
      <c r="F16" s="117"/>
    </row>
    <row r="17" spans="1:6" ht="15" customHeight="1">
      <c r="A17" s="19" t="s">
        <v>531</v>
      </c>
      <c r="B17" s="20"/>
      <c r="C17" s="20"/>
      <c r="D17" s="20"/>
      <c r="E17" s="122">
        <f>+E9-E15</f>
        <v>698</v>
      </c>
      <c r="F17" s="123">
        <f>+F9-F15</f>
        <v>868</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2"/>
  <headerFooter alignWithMargins="0">
    <oddHeader xml:space="preserve">&amp;LUniversiteter og høyskoler - standard mal for årsregnskap </oddHeader>
    <oddFooter>&amp;RSide 1 av &amp;N</oddFooter>
  </headerFooter>
  <drawing r:id="rId1"/>
</worksheet>
</file>

<file path=xl/worksheets/sheet16.xml><?xml version="1.0" encoding="utf-8"?>
<worksheet xmlns="http://schemas.openxmlformats.org/spreadsheetml/2006/main" xmlns:r="http://schemas.openxmlformats.org/officeDocument/2006/relationships">
  <dimension ref="A2:K22"/>
  <sheetViews>
    <sheetView workbookViewId="0" topLeftCell="A1">
      <selection activeCell="A24" sqref="A24"/>
    </sheetView>
  </sheetViews>
  <sheetFormatPr defaultColWidth="11.421875" defaultRowHeight="12.75"/>
  <sheetData>
    <row r="2" spans="1:6" ht="15">
      <c r="A2" s="6" t="s">
        <v>86</v>
      </c>
      <c r="B2" s="7"/>
      <c r="C2" s="7"/>
      <c r="D2" s="7"/>
      <c r="E2" s="6"/>
      <c r="F2" s="7"/>
    </row>
    <row r="3" spans="1:5" ht="15">
      <c r="A3" s="8"/>
      <c r="B3" s="8"/>
      <c r="C3" s="8"/>
      <c r="D3" s="8"/>
      <c r="E3" s="5"/>
    </row>
    <row r="4" spans="1:6" ht="15">
      <c r="A4" s="8"/>
      <c r="B4" s="8"/>
      <c r="C4" s="8"/>
      <c r="D4" s="8"/>
      <c r="E4" s="104">
        <f>Resultatregnskap!C5</f>
        <v>40543</v>
      </c>
      <c r="F4" s="105">
        <f>Resultatregnskap!D5</f>
        <v>40178</v>
      </c>
    </row>
    <row r="5" spans="1:6" ht="15">
      <c r="A5" s="8"/>
      <c r="B5" s="8"/>
      <c r="C5" s="8"/>
      <c r="D5" s="8"/>
      <c r="E5" s="5"/>
      <c r="F5" s="8"/>
    </row>
    <row r="6" spans="1:6" ht="15">
      <c r="A6" s="8" t="s">
        <v>382</v>
      </c>
      <c r="B6" s="8"/>
      <c r="C6" s="8"/>
      <c r="D6" s="8"/>
      <c r="E6" s="116">
        <v>266795</v>
      </c>
      <c r="F6" s="117">
        <v>212563</v>
      </c>
    </row>
    <row r="7" spans="1:6" ht="15">
      <c r="A7" s="8" t="s">
        <v>466</v>
      </c>
      <c r="B7" s="8"/>
      <c r="C7" s="8"/>
      <c r="D7" s="8"/>
      <c r="E7" s="116">
        <v>-522</v>
      </c>
      <c r="F7" s="117">
        <v>-456</v>
      </c>
    </row>
    <row r="8" spans="1:6" ht="15">
      <c r="A8" s="19" t="s">
        <v>383</v>
      </c>
      <c r="B8" s="20"/>
      <c r="C8" s="20"/>
      <c r="D8" s="20"/>
      <c r="E8" s="122">
        <f>SUM(E6:E7)</f>
        <v>266273</v>
      </c>
      <c r="F8" s="123">
        <f>SUM(F6:F7)</f>
        <v>212107</v>
      </c>
    </row>
    <row r="12" spans="1:6" ht="15">
      <c r="A12" s="8" t="s">
        <v>230</v>
      </c>
      <c r="E12">
        <v>31</v>
      </c>
      <c r="F12">
        <v>73</v>
      </c>
    </row>
    <row r="15" spans="1:8" ht="15">
      <c r="A15" s="8" t="s">
        <v>231</v>
      </c>
      <c r="B15" s="8"/>
      <c r="C15" s="8"/>
      <c r="D15" s="8"/>
      <c r="E15" s="8"/>
      <c r="F15" s="8"/>
      <c r="G15" s="8"/>
      <c r="H15" s="337"/>
    </row>
    <row r="16" spans="1:9" ht="15">
      <c r="A16" s="15" t="s">
        <v>232</v>
      </c>
      <c r="B16" s="85" t="s">
        <v>234</v>
      </c>
      <c r="C16" s="338" t="s">
        <v>235</v>
      </c>
      <c r="D16" s="85" t="s">
        <v>236</v>
      </c>
      <c r="E16" s="85" t="s">
        <v>237</v>
      </c>
      <c r="F16" s="444" t="s">
        <v>572</v>
      </c>
      <c r="G16" s="85" t="s">
        <v>238</v>
      </c>
      <c r="H16" s="339" t="s">
        <v>239</v>
      </c>
      <c r="I16" s="339" t="s">
        <v>279</v>
      </c>
    </row>
    <row r="17" spans="1:11" ht="15">
      <c r="A17" s="340">
        <v>40543</v>
      </c>
      <c r="B17" s="341">
        <v>230073</v>
      </c>
      <c r="C17" s="334">
        <v>23853</v>
      </c>
      <c r="D17" s="334">
        <v>3617</v>
      </c>
      <c r="E17" s="334">
        <v>3076</v>
      </c>
      <c r="F17" s="298">
        <v>2282</v>
      </c>
      <c r="G17" s="334">
        <v>2676</v>
      </c>
      <c r="H17" s="334">
        <v>1218</v>
      </c>
      <c r="I17" s="342">
        <f>SUM(B17:H17)</f>
        <v>266795</v>
      </c>
      <c r="J17" s="298"/>
      <c r="K17" s="298"/>
    </row>
    <row r="18" spans="1:9" ht="15">
      <c r="A18" s="340">
        <v>40178</v>
      </c>
      <c r="B18" s="341">
        <v>182244</v>
      </c>
      <c r="C18" s="334">
        <v>12181</v>
      </c>
      <c r="D18" s="334">
        <v>3607</v>
      </c>
      <c r="E18" s="334">
        <v>4485</v>
      </c>
      <c r="F18" s="343">
        <v>3751</v>
      </c>
      <c r="G18" s="334">
        <v>4687</v>
      </c>
      <c r="H18" s="343">
        <v>1608</v>
      </c>
      <c r="I18" s="342">
        <f>SUM(B18:H18)</f>
        <v>212563</v>
      </c>
    </row>
    <row r="22" ht="12.75">
      <c r="A22" s="383"/>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1 av &amp;N</oddFooter>
  </headerFooter>
</worksheet>
</file>

<file path=xl/worksheets/sheet17.xml><?xml version="1.0" encoding="utf-8"?>
<worksheet xmlns="http://schemas.openxmlformats.org/spreadsheetml/2006/main" xmlns:r="http://schemas.openxmlformats.org/officeDocument/2006/relationships">
  <dimension ref="A2:H24"/>
  <sheetViews>
    <sheetView workbookViewId="0" topLeftCell="A1">
      <selection activeCell="A24" sqref="A24"/>
    </sheetView>
  </sheetViews>
  <sheetFormatPr defaultColWidth="11.421875" defaultRowHeight="12.75"/>
  <sheetData>
    <row r="2" spans="1:6" ht="15">
      <c r="A2" s="6" t="s">
        <v>90</v>
      </c>
      <c r="B2" s="7"/>
      <c r="C2" s="7"/>
      <c r="D2" s="7"/>
      <c r="E2" s="7"/>
      <c r="F2" s="7"/>
    </row>
    <row r="3" spans="1:5" ht="15">
      <c r="A3" s="8"/>
      <c r="B3" s="8"/>
      <c r="C3" s="8"/>
      <c r="D3" s="8"/>
      <c r="E3" s="8"/>
    </row>
    <row r="4" spans="1:6" ht="15">
      <c r="A4" s="80" t="s">
        <v>367</v>
      </c>
      <c r="B4" s="80"/>
      <c r="C4" s="8"/>
      <c r="D4" s="8"/>
      <c r="E4" s="104">
        <f>Resultatregnskap!C5</f>
        <v>40543</v>
      </c>
      <c r="F4" s="105">
        <f>Resultatregnskap!D5</f>
        <v>40178</v>
      </c>
    </row>
    <row r="5" spans="1:6" ht="15">
      <c r="A5" s="53"/>
      <c r="B5" s="53"/>
      <c r="C5" s="8"/>
      <c r="D5" s="8"/>
      <c r="E5" s="81"/>
      <c r="F5" s="81"/>
    </row>
    <row r="6" spans="1:8" ht="15">
      <c r="A6" s="55" t="s">
        <v>369</v>
      </c>
      <c r="B6" s="53"/>
      <c r="C6" s="8"/>
      <c r="D6" s="8"/>
      <c r="E6" s="135">
        <v>718</v>
      </c>
      <c r="F6" s="136">
        <v>1547</v>
      </c>
      <c r="H6" s="55"/>
    </row>
    <row r="7" spans="1:8" ht="15">
      <c r="A7" s="55" t="s">
        <v>381</v>
      </c>
      <c r="B7" s="55"/>
      <c r="C7" s="8"/>
      <c r="D7" s="8"/>
      <c r="E7" s="135">
        <v>14801</v>
      </c>
      <c r="F7" s="136">
        <v>13738</v>
      </c>
      <c r="H7" s="55"/>
    </row>
    <row r="8" spans="1:8" ht="15">
      <c r="A8" s="55" t="s">
        <v>370</v>
      </c>
      <c r="B8" s="55"/>
      <c r="C8" s="8"/>
      <c r="D8" s="8"/>
      <c r="E8" s="135">
        <v>1231</v>
      </c>
      <c r="F8" s="136">
        <v>985</v>
      </c>
      <c r="H8" s="55"/>
    </row>
    <row r="9" spans="1:8" ht="15">
      <c r="A9" s="55" t="s">
        <v>371</v>
      </c>
      <c r="B9" s="55"/>
      <c r="C9" s="8"/>
      <c r="D9" s="8"/>
      <c r="E9" s="135">
        <v>213</v>
      </c>
      <c r="F9" s="136">
        <v>446</v>
      </c>
      <c r="H9" s="55"/>
    </row>
    <row r="10" spans="1:8" ht="15">
      <c r="A10" s="55" t="s">
        <v>372</v>
      </c>
      <c r="B10" s="55"/>
      <c r="C10" s="8"/>
      <c r="D10" s="8"/>
      <c r="E10" s="135">
        <v>159</v>
      </c>
      <c r="F10" s="344">
        <v>18823</v>
      </c>
      <c r="H10" s="55"/>
    </row>
    <row r="11" spans="1:8" ht="15">
      <c r="A11" s="55" t="s">
        <v>287</v>
      </c>
      <c r="B11" s="55"/>
      <c r="C11" s="8"/>
      <c r="D11" s="8"/>
      <c r="E11" s="135"/>
      <c r="F11" s="136"/>
      <c r="H11" s="55"/>
    </row>
    <row r="12" spans="1:8" ht="15">
      <c r="A12" s="55" t="s">
        <v>217</v>
      </c>
      <c r="B12" s="8"/>
      <c r="C12" s="8"/>
      <c r="D12" s="8"/>
      <c r="E12" s="139">
        <v>3081</v>
      </c>
      <c r="F12" s="140">
        <v>803</v>
      </c>
      <c r="H12" s="55"/>
    </row>
    <row r="13" spans="1:6" ht="15">
      <c r="A13" s="82" t="s">
        <v>366</v>
      </c>
      <c r="B13" s="82"/>
      <c r="C13" s="20"/>
      <c r="D13" s="20"/>
      <c r="E13" s="137">
        <f>SUM(E6:E12)</f>
        <v>20203</v>
      </c>
      <c r="F13" s="138">
        <f>SUM(F6:F12)</f>
        <v>36342</v>
      </c>
    </row>
    <row r="15" ht="15">
      <c r="A15" s="8" t="s">
        <v>591</v>
      </c>
    </row>
    <row r="16" ht="15">
      <c r="A16" s="8" t="s">
        <v>592</v>
      </c>
    </row>
    <row r="17" ht="15">
      <c r="A17" s="8" t="s">
        <v>593</v>
      </c>
    </row>
    <row r="18" ht="15">
      <c r="A18" s="8" t="s">
        <v>594</v>
      </c>
    </row>
    <row r="19" ht="15">
      <c r="A19" s="8" t="s">
        <v>595</v>
      </c>
    </row>
    <row r="20" ht="15">
      <c r="A20" s="8" t="s">
        <v>607</v>
      </c>
    </row>
    <row r="22" ht="15">
      <c r="A22" s="8" t="s">
        <v>524</v>
      </c>
    </row>
    <row r="23" ht="15">
      <c r="A23" s="8" t="s">
        <v>608</v>
      </c>
    </row>
    <row r="24" ht="15">
      <c r="A24" s="8" t="s">
        <v>609</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M79"/>
  <sheetViews>
    <sheetView zoomScale="80" zoomScaleNormal="80" zoomScalePageLayoutView="0" workbookViewId="0" topLeftCell="A87">
      <selection activeCell="M95" sqref="M95"/>
    </sheetView>
  </sheetViews>
  <sheetFormatPr defaultColWidth="11.421875" defaultRowHeight="12.75"/>
  <cols>
    <col min="1" max="1" width="76.140625" style="0" customWidth="1"/>
    <col min="2" max="5" width="1.57421875" style="0" hidden="1" customWidth="1"/>
    <col min="6" max="6" width="3.140625" style="0" hidden="1" customWidth="1"/>
    <col min="7" max="7" width="2.28125" style="0" hidden="1" customWidth="1"/>
    <col min="8" max="9" width="15.140625" style="0" customWidth="1"/>
    <col min="10" max="10" width="13.00390625" style="0" customWidth="1"/>
    <col min="13" max="13" width="14.00390625" style="0" customWidth="1"/>
  </cols>
  <sheetData>
    <row r="2" spans="1:13" ht="15">
      <c r="A2" s="6" t="s">
        <v>721</v>
      </c>
      <c r="B2" s="7"/>
      <c r="C2" s="7"/>
      <c r="D2" s="7"/>
      <c r="E2" s="7"/>
      <c r="F2" s="52"/>
      <c r="G2" s="7"/>
      <c r="H2" s="6"/>
      <c r="I2" s="6"/>
      <c r="J2" s="6"/>
      <c r="K2" s="6"/>
      <c r="L2" s="6"/>
      <c r="M2" s="11"/>
    </row>
    <row r="3" spans="1:13" ht="15">
      <c r="A3" s="13"/>
      <c r="B3" s="8"/>
      <c r="C3" s="8"/>
      <c r="D3" s="8"/>
      <c r="E3" s="8"/>
      <c r="F3" s="1"/>
      <c r="G3" s="8"/>
      <c r="H3" s="5"/>
      <c r="I3" s="5"/>
      <c r="J3" s="5"/>
      <c r="K3" s="5"/>
      <c r="L3" s="5"/>
      <c r="M3" s="8"/>
    </row>
    <row r="4" spans="1:13" ht="51.75" customHeight="1">
      <c r="A4" s="485" t="s">
        <v>722</v>
      </c>
      <c r="B4" s="488"/>
      <c r="C4" s="488"/>
      <c r="D4" s="488"/>
      <c r="E4" s="488"/>
      <c r="F4" s="488"/>
      <c r="G4" s="488"/>
      <c r="H4" s="488"/>
      <c r="I4" s="488"/>
      <c r="J4" s="488"/>
      <c r="K4" s="488"/>
      <c r="L4" s="488"/>
      <c r="M4" s="281"/>
    </row>
    <row r="5" spans="1:13" ht="15">
      <c r="A5" s="8"/>
      <c r="B5" s="8"/>
      <c r="C5" s="8"/>
      <c r="D5" s="8"/>
      <c r="E5" s="8"/>
      <c r="F5" s="5"/>
      <c r="G5" s="8"/>
      <c r="H5" s="8"/>
      <c r="I5" s="8"/>
      <c r="J5" s="8"/>
      <c r="K5" s="8"/>
      <c r="L5" s="8"/>
      <c r="M5" s="8"/>
    </row>
    <row r="6" spans="1:13" ht="15">
      <c r="A6" s="8" t="s">
        <v>723</v>
      </c>
      <c r="B6" s="8"/>
      <c r="C6" s="8"/>
      <c r="D6" s="8"/>
      <c r="E6" s="8"/>
      <c r="F6" s="5"/>
      <c r="G6" s="8"/>
      <c r="H6" s="8"/>
      <c r="I6" s="8"/>
      <c r="J6" s="8"/>
      <c r="K6" s="8"/>
      <c r="L6" s="8"/>
      <c r="M6" s="8"/>
    </row>
    <row r="7" spans="1:13" ht="15">
      <c r="A7" s="8"/>
      <c r="B7" s="8"/>
      <c r="C7" s="8"/>
      <c r="D7" s="8"/>
      <c r="E7" s="8"/>
      <c r="F7" s="5"/>
      <c r="G7" s="8"/>
      <c r="H7" s="8"/>
      <c r="I7" s="8"/>
      <c r="J7" s="8"/>
      <c r="K7" s="8"/>
      <c r="L7" s="8"/>
      <c r="M7" s="8"/>
    </row>
    <row r="8" spans="1:13" ht="15">
      <c r="A8" s="201" t="s">
        <v>724</v>
      </c>
      <c r="B8" s="8"/>
      <c r="C8" s="8"/>
      <c r="D8" s="8"/>
      <c r="E8" s="8"/>
      <c r="F8" s="5"/>
      <c r="G8" s="8"/>
      <c r="H8" s="8"/>
      <c r="I8" s="8"/>
      <c r="J8" s="8"/>
      <c r="K8" s="8"/>
      <c r="L8" s="8"/>
      <c r="M8" s="8"/>
    </row>
    <row r="9" spans="1:10" ht="15" customHeight="1">
      <c r="A9" s="8"/>
      <c r="B9" s="8"/>
      <c r="C9" s="8"/>
      <c r="D9" s="8"/>
      <c r="E9" s="8"/>
      <c r="F9" s="1"/>
      <c r="G9" s="10"/>
      <c r="H9" s="104">
        <v>40543</v>
      </c>
      <c r="I9" s="105">
        <v>40178</v>
      </c>
      <c r="J9" s="386" t="s">
        <v>725</v>
      </c>
    </row>
    <row r="10" spans="1:10" ht="15" customHeight="1">
      <c r="A10" s="8"/>
      <c r="B10" s="8"/>
      <c r="C10" s="8"/>
      <c r="D10" s="8"/>
      <c r="E10" s="8"/>
      <c r="F10" s="1"/>
      <c r="G10" s="10"/>
      <c r="H10" s="104"/>
      <c r="I10" s="105"/>
      <c r="J10" s="386"/>
    </row>
    <row r="11" spans="1:10" ht="15" customHeight="1">
      <c r="A11" s="234" t="s">
        <v>651</v>
      </c>
      <c r="B11" s="8"/>
      <c r="C11" s="8"/>
      <c r="D11" s="8"/>
      <c r="E11" s="8"/>
      <c r="F11" s="1"/>
      <c r="G11" s="10"/>
      <c r="H11" s="9"/>
      <c r="I11" s="10"/>
      <c r="J11" s="10"/>
    </row>
    <row r="12" spans="1:10" ht="15" customHeight="1">
      <c r="A12" s="18" t="s">
        <v>670</v>
      </c>
      <c r="B12" s="8"/>
      <c r="C12" s="8"/>
      <c r="D12" s="8"/>
      <c r="E12" s="8"/>
      <c r="F12" s="1"/>
      <c r="G12" s="10"/>
      <c r="H12" s="116"/>
      <c r="I12" s="117"/>
      <c r="J12" s="117"/>
    </row>
    <row r="13" spans="1:12" ht="15" customHeight="1">
      <c r="A13" s="210" t="s">
        <v>726</v>
      </c>
      <c r="B13" s="8"/>
      <c r="C13" s="8"/>
      <c r="D13" s="8"/>
      <c r="E13" s="8"/>
      <c r="F13" s="1"/>
      <c r="G13" s="10"/>
      <c r="H13" s="116">
        <v>90958</v>
      </c>
      <c r="I13" s="116">
        <v>104503</v>
      </c>
      <c r="J13" s="117">
        <f>H13-I13</f>
        <v>-13545</v>
      </c>
      <c r="L13" s="116"/>
    </row>
    <row r="14" spans="1:12" ht="15" customHeight="1">
      <c r="A14" s="210" t="s">
        <v>727</v>
      </c>
      <c r="B14" s="8"/>
      <c r="C14" s="8"/>
      <c r="D14" s="8"/>
      <c r="E14" s="8"/>
      <c r="F14" s="1"/>
      <c r="G14" s="10"/>
      <c r="H14" s="116">
        <v>23031</v>
      </c>
      <c r="I14" s="116">
        <v>39578</v>
      </c>
      <c r="J14" s="117">
        <f>H14-I14</f>
        <v>-16547</v>
      </c>
      <c r="L14" s="116"/>
    </row>
    <row r="15" spans="1:12" ht="15" customHeight="1">
      <c r="A15" s="235" t="s">
        <v>671</v>
      </c>
      <c r="B15" s="8"/>
      <c r="C15" s="8"/>
      <c r="D15" s="8"/>
      <c r="E15" s="8"/>
      <c r="F15" s="1"/>
      <c r="G15" s="10"/>
      <c r="H15" s="116">
        <f>SUBTOTAL(9,H13:H14)</f>
        <v>113989</v>
      </c>
      <c r="I15" s="116">
        <f>SUBTOTAL(9,I13:I14)</f>
        <v>144081</v>
      </c>
      <c r="J15" s="116">
        <f>SUBTOTAL(9,J13:J14)</f>
        <v>-30092</v>
      </c>
      <c r="K15" s="326" t="s">
        <v>821</v>
      </c>
      <c r="L15" s="116"/>
    </row>
    <row r="16" spans="1:12" ht="15" customHeight="1">
      <c r="A16" s="18" t="s">
        <v>672</v>
      </c>
      <c r="B16" s="8"/>
      <c r="C16" s="8"/>
      <c r="D16" s="8"/>
      <c r="E16" s="8"/>
      <c r="F16" s="1"/>
      <c r="G16" s="10"/>
      <c r="H16" s="116"/>
      <c r="I16" s="116"/>
      <c r="J16" s="117"/>
      <c r="L16" s="116"/>
    </row>
    <row r="17" spans="1:12" ht="15" customHeight="1">
      <c r="A17" s="236" t="s">
        <v>728</v>
      </c>
      <c r="B17" s="8"/>
      <c r="C17" s="8"/>
      <c r="D17" s="8"/>
      <c r="E17" s="8"/>
      <c r="F17" s="1"/>
      <c r="G17" s="10"/>
      <c r="H17" s="116">
        <v>3110</v>
      </c>
      <c r="I17" s="116">
        <v>1268</v>
      </c>
      <c r="J17" s="117">
        <f aca="true" t="shared" si="0" ref="J17:J23">H17-I17</f>
        <v>1842</v>
      </c>
      <c r="L17" s="116"/>
    </row>
    <row r="18" spans="1:12" ht="15" customHeight="1">
      <c r="A18" s="236" t="s">
        <v>729</v>
      </c>
      <c r="B18" s="8"/>
      <c r="C18" s="8"/>
      <c r="D18" s="8"/>
      <c r="E18" s="8"/>
      <c r="F18" s="1"/>
      <c r="G18" s="10"/>
      <c r="H18" s="116"/>
      <c r="I18" s="116"/>
      <c r="J18" s="117"/>
      <c r="L18" s="116"/>
    </row>
    <row r="19" spans="1:12" ht="15" customHeight="1">
      <c r="A19" s="236" t="s">
        <v>730</v>
      </c>
      <c r="B19" s="8"/>
      <c r="C19" s="8"/>
      <c r="D19" s="8"/>
      <c r="E19" s="8"/>
      <c r="F19" s="1"/>
      <c r="G19" s="10"/>
      <c r="H19" s="116">
        <v>3817</v>
      </c>
      <c r="I19" s="116">
        <v>4290</v>
      </c>
      <c r="J19" s="117">
        <f t="shared" si="0"/>
        <v>-473</v>
      </c>
      <c r="L19" s="116"/>
    </row>
    <row r="20" spans="1:12" ht="15" customHeight="1">
      <c r="A20" s="236" t="s">
        <v>731</v>
      </c>
      <c r="B20" s="8"/>
      <c r="C20" s="8"/>
      <c r="D20" s="8"/>
      <c r="E20" s="8"/>
      <c r="F20" s="1"/>
      <c r="G20" s="10"/>
      <c r="H20" s="116">
        <v>4398</v>
      </c>
      <c r="I20" s="116">
        <v>3531</v>
      </c>
      <c r="J20" s="117">
        <f t="shared" si="0"/>
        <v>867</v>
      </c>
      <c r="L20" s="116"/>
    </row>
    <row r="21" spans="1:12" ht="15" customHeight="1">
      <c r="A21" s="236" t="s">
        <v>732</v>
      </c>
      <c r="B21" s="8"/>
      <c r="C21" s="8"/>
      <c r="D21" s="8"/>
      <c r="E21" s="8"/>
      <c r="F21" s="1"/>
      <c r="G21" s="10"/>
      <c r="H21" s="116">
        <v>3341</v>
      </c>
      <c r="I21" s="116">
        <v>4656</v>
      </c>
      <c r="J21" s="117">
        <f t="shared" si="0"/>
        <v>-1315</v>
      </c>
      <c r="L21" s="116"/>
    </row>
    <row r="22" spans="1:12" ht="15">
      <c r="A22" s="236" t="s">
        <v>733</v>
      </c>
      <c r="B22" s="8"/>
      <c r="C22" s="8"/>
      <c r="D22" s="8"/>
      <c r="E22" s="8"/>
      <c r="F22" s="1"/>
      <c r="G22" s="10"/>
      <c r="H22" s="116">
        <v>50842</v>
      </c>
      <c r="I22" s="116">
        <v>52643</v>
      </c>
      <c r="J22" s="117">
        <f t="shared" si="0"/>
        <v>-1801</v>
      </c>
      <c r="L22" s="116"/>
    </row>
    <row r="23" spans="1:12" ht="15">
      <c r="A23" s="236" t="s">
        <v>734</v>
      </c>
      <c r="B23" s="8"/>
      <c r="C23" s="8"/>
      <c r="D23" s="8"/>
      <c r="E23" s="8"/>
      <c r="F23" s="1"/>
      <c r="G23" s="10"/>
      <c r="H23" s="116">
        <v>24673</v>
      </c>
      <c r="I23" s="116">
        <v>43520</v>
      </c>
      <c r="J23" s="117">
        <f t="shared" si="0"/>
        <v>-18847</v>
      </c>
      <c r="L23" s="116"/>
    </row>
    <row r="24" spans="1:12" ht="15">
      <c r="A24" s="237" t="s">
        <v>673</v>
      </c>
      <c r="B24" s="8"/>
      <c r="C24" s="8"/>
      <c r="D24" s="8"/>
      <c r="E24" s="8"/>
      <c r="F24" s="1"/>
      <c r="G24" s="10"/>
      <c r="H24" s="116">
        <f>SUBTOTAL(9,H17:H23)</f>
        <v>90181</v>
      </c>
      <c r="I24" s="116">
        <f>SUBTOTAL(9,I17:I23)</f>
        <v>109908</v>
      </c>
      <c r="J24" s="116">
        <f>SUBTOTAL(9,J17:J23)</f>
        <v>-19727</v>
      </c>
      <c r="K24" s="326" t="s">
        <v>822</v>
      </c>
      <c r="L24" s="116"/>
    </row>
    <row r="25" spans="1:12" ht="15">
      <c r="A25" s="237" t="s">
        <v>674</v>
      </c>
      <c r="B25" s="8"/>
      <c r="C25" s="8"/>
      <c r="D25" s="8"/>
      <c r="E25" s="8"/>
      <c r="F25" s="116"/>
      <c r="G25" s="10"/>
      <c r="H25" s="116"/>
      <c r="J25" s="117"/>
      <c r="L25" s="116"/>
    </row>
    <row r="26" spans="1:12" ht="15">
      <c r="A26" s="236" t="s">
        <v>735</v>
      </c>
      <c r="B26" s="8"/>
      <c r="C26" s="8"/>
      <c r="D26" s="8"/>
      <c r="E26" s="8"/>
      <c r="F26" s="1"/>
      <c r="G26" s="10"/>
      <c r="H26" s="116">
        <v>31998</v>
      </c>
      <c r="I26" s="116">
        <v>16037</v>
      </c>
      <c r="J26" s="117">
        <f>H26-I26</f>
        <v>15961</v>
      </c>
      <c r="L26" s="116"/>
    </row>
    <row r="27" spans="1:12" ht="15">
      <c r="A27" s="236" t="s">
        <v>736</v>
      </c>
      <c r="B27" s="8"/>
      <c r="C27" s="8"/>
      <c r="D27" s="8"/>
      <c r="E27" s="8"/>
      <c r="F27" s="1"/>
      <c r="G27" s="10"/>
      <c r="H27" s="116">
        <v>116040</v>
      </c>
      <c r="I27" s="116">
        <v>107919</v>
      </c>
      <c r="J27" s="117">
        <f>H27-I27</f>
        <v>8121</v>
      </c>
      <c r="L27" s="116"/>
    </row>
    <row r="28" spans="1:12" ht="15">
      <c r="A28" s="236" t="s">
        <v>433</v>
      </c>
      <c r="B28" s="8"/>
      <c r="C28" s="8"/>
      <c r="D28" s="8"/>
      <c r="E28" s="8"/>
      <c r="F28" s="1"/>
      <c r="G28" s="10"/>
      <c r="H28" s="116">
        <v>40000</v>
      </c>
      <c r="I28" s="116">
        <v>43900</v>
      </c>
      <c r="J28" s="117">
        <f>H28-I28</f>
        <v>-3900</v>
      </c>
      <c r="L28" s="116"/>
    </row>
    <row r="29" spans="1:12" ht="15">
      <c r="A29" s="236" t="s">
        <v>434</v>
      </c>
      <c r="B29" s="8"/>
      <c r="C29" s="8"/>
      <c r="D29" s="8"/>
      <c r="E29" s="8"/>
      <c r="F29" s="1"/>
      <c r="G29" s="10"/>
      <c r="H29" s="116">
        <v>5300</v>
      </c>
      <c r="I29" s="116"/>
      <c r="J29" s="117">
        <f>H29-I29</f>
        <v>5300</v>
      </c>
      <c r="L29" s="116"/>
    </row>
    <row r="30" spans="1:12" ht="15">
      <c r="A30" s="236" t="s">
        <v>435</v>
      </c>
      <c r="B30" s="8"/>
      <c r="C30" s="8"/>
      <c r="D30" s="8"/>
      <c r="E30" s="8"/>
      <c r="F30" s="1"/>
      <c r="G30" s="10"/>
      <c r="H30" s="116">
        <v>16585</v>
      </c>
      <c r="I30" s="116"/>
      <c r="J30" s="117">
        <f>H30-I30</f>
        <v>16585</v>
      </c>
      <c r="L30" s="116"/>
    </row>
    <row r="31" spans="1:12" ht="15">
      <c r="A31" s="237" t="s">
        <v>675</v>
      </c>
      <c r="B31" s="8"/>
      <c r="C31" s="8"/>
      <c r="D31" s="8"/>
      <c r="E31" s="8"/>
      <c r="F31" s="1"/>
      <c r="G31" s="10"/>
      <c r="H31" s="116">
        <f>SUBTOTAL(9,H26:H30)</f>
        <v>209923</v>
      </c>
      <c r="I31" s="116">
        <f>SUBTOTAL(9,I26:I30)</f>
        <v>167856</v>
      </c>
      <c r="J31" s="116">
        <f>SUBTOTAL(9,J26:J30)</f>
        <v>42067</v>
      </c>
      <c r="K31" s="326" t="s">
        <v>823</v>
      </c>
      <c r="L31" s="116"/>
    </row>
    <row r="32" spans="1:10" ht="15">
      <c r="A32" s="86" t="s">
        <v>652</v>
      </c>
      <c r="B32" s="86"/>
      <c r="C32" s="86"/>
      <c r="D32" s="86"/>
      <c r="E32" s="86"/>
      <c r="F32" s="87"/>
      <c r="G32" s="208"/>
      <c r="H32" s="141">
        <f>SUBTOTAL(9,H12:H31)</f>
        <v>414093</v>
      </c>
      <c r="I32" s="141">
        <f>SUBTOTAL(9,I12:I31)</f>
        <v>421845</v>
      </c>
      <c r="J32" s="141">
        <f>SUBTOTAL(9,J12:J31)</f>
        <v>-7752</v>
      </c>
    </row>
    <row r="33" spans="1:10" ht="15">
      <c r="A33" s="236"/>
      <c r="B33" s="8"/>
      <c r="C33" s="8"/>
      <c r="D33" s="8"/>
      <c r="E33" s="8"/>
      <c r="F33" s="1"/>
      <c r="G33" s="10"/>
      <c r="H33" s="116"/>
      <c r="I33" s="117"/>
      <c r="J33" s="117"/>
    </row>
    <row r="34" spans="1:10" ht="15">
      <c r="A34" s="234" t="s">
        <v>626</v>
      </c>
      <c r="B34" s="8"/>
      <c r="C34" s="8"/>
      <c r="D34" s="8"/>
      <c r="E34" s="8"/>
      <c r="F34" s="1"/>
      <c r="G34" s="10"/>
      <c r="H34" s="116"/>
      <c r="I34" s="116"/>
      <c r="J34" s="117"/>
    </row>
    <row r="35" spans="1:12" ht="15">
      <c r="A35" s="8" t="s">
        <v>737</v>
      </c>
      <c r="B35" s="8"/>
      <c r="C35" s="8"/>
      <c r="D35" s="8"/>
      <c r="E35" s="8"/>
      <c r="F35" s="1"/>
      <c r="G35" s="8"/>
      <c r="H35" s="116">
        <v>530</v>
      </c>
      <c r="I35" s="116">
        <v>-2905</v>
      </c>
      <c r="J35" s="119">
        <f>SUM(H35-I35)</f>
        <v>3435</v>
      </c>
      <c r="K35" s="387"/>
      <c r="L35" s="387"/>
    </row>
    <row r="36" spans="1:12" ht="15">
      <c r="A36" s="8" t="s">
        <v>738</v>
      </c>
      <c r="B36" s="8"/>
      <c r="C36" s="8"/>
      <c r="D36" s="8"/>
      <c r="E36" s="8"/>
      <c r="F36" s="1"/>
      <c r="G36" s="8"/>
      <c r="H36" s="116">
        <v>27045</v>
      </c>
      <c r="I36" s="116">
        <v>31978</v>
      </c>
      <c r="J36" s="119">
        <f>SUM(H36-I36)</f>
        <v>-4933</v>
      </c>
      <c r="K36" s="387"/>
      <c r="L36" s="387"/>
    </row>
    <row r="37" spans="1:12" ht="15">
      <c r="A37" s="8" t="s">
        <v>739</v>
      </c>
      <c r="B37" s="8"/>
      <c r="C37" s="8"/>
      <c r="D37" s="8"/>
      <c r="E37" s="8"/>
      <c r="F37" s="1"/>
      <c r="G37" s="8"/>
      <c r="H37" s="116">
        <v>3655</v>
      </c>
      <c r="I37" s="116">
        <v>-13661</v>
      </c>
      <c r="J37" s="119">
        <f>SUM(H37-I37)</f>
        <v>17316</v>
      </c>
      <c r="K37" s="387"/>
      <c r="L37" s="387"/>
    </row>
    <row r="38" spans="1:12" ht="15">
      <c r="A38" s="8" t="s">
        <v>740</v>
      </c>
      <c r="B38" s="8"/>
      <c r="C38" s="8"/>
      <c r="D38" s="8"/>
      <c r="E38" s="8"/>
      <c r="F38" s="1"/>
      <c r="G38" s="8"/>
      <c r="H38" s="116">
        <v>-2731</v>
      </c>
      <c r="I38" s="116">
        <v>-13130</v>
      </c>
      <c r="J38" s="119">
        <f>SUM(H38-I38)</f>
        <v>10399</v>
      </c>
      <c r="K38" s="387"/>
      <c r="L38" s="387"/>
    </row>
    <row r="39" spans="1:12" ht="15">
      <c r="A39" s="8" t="s">
        <v>741</v>
      </c>
      <c r="B39" s="8"/>
      <c r="C39" s="8"/>
      <c r="D39" s="8"/>
      <c r="E39" s="8"/>
      <c r="F39" s="1"/>
      <c r="G39" s="8"/>
      <c r="H39" s="116">
        <v>19168</v>
      </c>
      <c r="I39" s="116">
        <v>35282</v>
      </c>
      <c r="J39" s="119">
        <f>SUM(H39-I39)</f>
        <v>-16114</v>
      </c>
      <c r="K39" s="387"/>
      <c r="L39" s="387"/>
    </row>
    <row r="40" spans="1:11" ht="15">
      <c r="A40" s="86" t="s">
        <v>627</v>
      </c>
      <c r="B40" s="86"/>
      <c r="C40" s="86"/>
      <c r="D40" s="86"/>
      <c r="E40" s="86"/>
      <c r="F40" s="87"/>
      <c r="G40" s="208"/>
      <c r="H40" s="141">
        <f>SUBTOTAL(9,H35:H39)</f>
        <v>47667</v>
      </c>
      <c r="I40" s="141">
        <f>SUBTOTAL(9,I35:I39)</f>
        <v>37564</v>
      </c>
      <c r="J40" s="141">
        <f>SUBTOTAL(9,J35:J39)</f>
        <v>10103</v>
      </c>
      <c r="K40" s="413" t="s">
        <v>824</v>
      </c>
    </row>
    <row r="41" spans="1:12" ht="15">
      <c r="A41" s="13"/>
      <c r="B41" s="13"/>
      <c r="C41" s="13"/>
      <c r="D41" s="13"/>
      <c r="E41" s="13"/>
      <c r="F41" s="216"/>
      <c r="G41" s="218"/>
      <c r="H41" s="118"/>
      <c r="I41" s="119"/>
      <c r="J41" s="119"/>
      <c r="K41" s="388"/>
      <c r="L41" s="388"/>
    </row>
    <row r="42" spans="1:12" ht="15">
      <c r="A42" s="13"/>
      <c r="B42" s="13"/>
      <c r="C42" s="13"/>
      <c r="D42" s="13"/>
      <c r="E42" s="13"/>
      <c r="F42" s="216"/>
      <c r="G42" s="218"/>
      <c r="H42" s="118"/>
      <c r="I42" s="119"/>
      <c r="J42" s="119"/>
      <c r="K42" s="388"/>
      <c r="L42" s="388"/>
    </row>
    <row r="43" spans="1:12" ht="15">
      <c r="A43" s="13"/>
      <c r="B43" s="13"/>
      <c r="C43" s="13"/>
      <c r="D43" s="13"/>
      <c r="E43" s="13"/>
      <c r="F43" s="216"/>
      <c r="G43" s="218"/>
      <c r="H43" s="118"/>
      <c r="I43" s="119"/>
      <c r="J43" s="119"/>
      <c r="K43" s="388"/>
      <c r="L43" s="388"/>
    </row>
    <row r="44" spans="1:12" ht="15">
      <c r="A44" s="322" t="s">
        <v>688</v>
      </c>
      <c r="B44" s="13"/>
      <c r="C44" s="13"/>
      <c r="D44" s="13"/>
      <c r="E44" s="13"/>
      <c r="F44" s="216"/>
      <c r="G44" s="218"/>
      <c r="H44" s="118"/>
      <c r="I44" s="119"/>
      <c r="J44" s="119"/>
      <c r="K44" s="388"/>
      <c r="L44" s="388"/>
    </row>
    <row r="45" spans="1:12" ht="15">
      <c r="A45" s="389" t="s">
        <v>536</v>
      </c>
      <c r="B45" s="15"/>
      <c r="C45" s="15"/>
      <c r="D45" s="15"/>
      <c r="E45" s="15"/>
      <c r="F45" s="84"/>
      <c r="G45" s="85"/>
      <c r="H45" s="120">
        <v>62528</v>
      </c>
      <c r="I45" s="120">
        <v>69385</v>
      </c>
      <c r="J45" s="121">
        <f>H45-I45</f>
        <v>-6857</v>
      </c>
      <c r="K45" s="388"/>
      <c r="L45" s="388"/>
    </row>
    <row r="46" spans="1:12" ht="15">
      <c r="A46" s="323" t="s">
        <v>687</v>
      </c>
      <c r="B46" s="13"/>
      <c r="C46" s="13"/>
      <c r="D46" s="13"/>
      <c r="E46" s="13"/>
      <c r="F46" s="216"/>
      <c r="G46" s="218"/>
      <c r="H46" s="118">
        <f>SUM(H45:H45)</f>
        <v>62528</v>
      </c>
      <c r="I46" s="118">
        <f>SUM(I45:I45)</f>
        <v>69385</v>
      </c>
      <c r="J46" s="118">
        <f>SUM(J45:J45)</f>
        <v>-6857</v>
      </c>
      <c r="K46" s="413" t="s">
        <v>825</v>
      </c>
      <c r="L46" s="388"/>
    </row>
    <row r="47" spans="1:12" ht="15">
      <c r="A47" s="13"/>
      <c r="B47" s="13"/>
      <c r="C47" s="13"/>
      <c r="D47" s="13"/>
      <c r="E47" s="13"/>
      <c r="F47" s="216"/>
      <c r="G47" s="218"/>
      <c r="H47" s="118"/>
      <c r="I47" s="119"/>
      <c r="J47" s="119"/>
      <c r="K47" s="388"/>
      <c r="L47" s="388"/>
    </row>
    <row r="48" spans="1:12" ht="15">
      <c r="A48" s="13"/>
      <c r="B48" s="13"/>
      <c r="C48" s="13"/>
      <c r="D48" s="13"/>
      <c r="E48" s="13"/>
      <c r="F48" s="216"/>
      <c r="G48" s="218"/>
      <c r="H48" s="118"/>
      <c r="I48" s="119"/>
      <c r="J48" s="119"/>
      <c r="K48" s="388"/>
      <c r="L48" s="388"/>
    </row>
    <row r="49" spans="1:12" ht="15">
      <c r="A49" s="13"/>
      <c r="B49" s="13"/>
      <c r="C49" s="13"/>
      <c r="D49" s="13"/>
      <c r="E49" s="13"/>
      <c r="F49" s="216"/>
      <c r="G49" s="218"/>
      <c r="H49" s="118"/>
      <c r="I49" s="119"/>
      <c r="J49" s="119"/>
      <c r="K49" s="388"/>
      <c r="L49" s="388"/>
    </row>
    <row r="50" spans="1:12" ht="15">
      <c r="A50" s="13"/>
      <c r="B50" s="13"/>
      <c r="C50" s="13"/>
      <c r="D50" s="13"/>
      <c r="E50" s="13"/>
      <c r="F50" s="216"/>
      <c r="G50" s="218"/>
      <c r="H50" s="118"/>
      <c r="I50" s="119"/>
      <c r="J50" s="119"/>
      <c r="K50" s="388"/>
      <c r="L50" s="388"/>
    </row>
    <row r="51" spans="1:12" ht="15">
      <c r="A51" s="495" t="s">
        <v>742</v>
      </c>
      <c r="B51" s="497"/>
      <c r="C51" s="86"/>
      <c r="D51" s="86"/>
      <c r="E51" s="86"/>
      <c r="F51" s="87"/>
      <c r="G51" s="86"/>
      <c r="H51" s="499">
        <f>H32+H40+H46</f>
        <v>524288</v>
      </c>
      <c r="I51" s="499">
        <f>I32+I40+I46</f>
        <v>528794</v>
      </c>
      <c r="J51" s="499">
        <f>J32+J40+J46</f>
        <v>-4506</v>
      </c>
      <c r="K51" s="388"/>
      <c r="L51" s="388"/>
    </row>
    <row r="52" spans="1:12" ht="15.75" thickBot="1">
      <c r="A52" s="496"/>
      <c r="B52" s="498"/>
      <c r="C52" s="232"/>
      <c r="D52" s="232"/>
      <c r="E52" s="232"/>
      <c r="F52" s="233"/>
      <c r="G52" s="232"/>
      <c r="H52" s="498"/>
      <c r="I52" s="498"/>
      <c r="J52" s="498"/>
      <c r="K52" s="388"/>
      <c r="L52" s="388"/>
    </row>
    <row r="53" spans="11:12" ht="13.5" thickTop="1">
      <c r="K53" s="388"/>
      <c r="L53" s="388"/>
    </row>
    <row r="55" spans="1:10" ht="14.25">
      <c r="A55" s="201" t="s">
        <v>743</v>
      </c>
      <c r="B55" s="201"/>
      <c r="C55" s="201"/>
      <c r="D55" s="201"/>
      <c r="E55" s="201"/>
      <c r="F55" s="201"/>
      <c r="G55" s="201"/>
      <c r="H55" s="201"/>
      <c r="I55" s="201"/>
      <c r="J55" s="201"/>
    </row>
    <row r="56" spans="1:10" ht="15" customHeight="1">
      <c r="A56" s="8"/>
      <c r="B56" s="8"/>
      <c r="C56" s="8"/>
      <c r="D56" s="8"/>
      <c r="E56" s="8"/>
      <c r="F56" s="1"/>
      <c r="G56" s="10"/>
      <c r="H56" s="491" t="s">
        <v>571</v>
      </c>
      <c r="I56" s="491" t="s">
        <v>744</v>
      </c>
      <c r="J56" s="494" t="s">
        <v>689</v>
      </c>
    </row>
    <row r="57" spans="1:10" ht="15">
      <c r="A57" s="8"/>
      <c r="B57" s="8"/>
      <c r="C57" s="8"/>
      <c r="D57" s="8"/>
      <c r="E57" s="8"/>
      <c r="F57" s="1"/>
      <c r="G57" s="10"/>
      <c r="H57" s="491"/>
      <c r="I57" s="491"/>
      <c r="J57" s="494"/>
    </row>
    <row r="58" spans="1:10" ht="15">
      <c r="A58" s="8"/>
      <c r="B58" s="8"/>
      <c r="C58" s="8"/>
      <c r="D58" s="8"/>
      <c r="E58" s="8"/>
      <c r="F58" s="1"/>
      <c r="G58" s="10"/>
      <c r="H58" s="492"/>
      <c r="I58" s="493"/>
      <c r="J58" s="493"/>
    </row>
    <row r="59" spans="1:10" ht="15">
      <c r="A59" s="16" t="s">
        <v>686</v>
      </c>
      <c r="B59" s="13"/>
      <c r="C59" s="13"/>
      <c r="D59" s="13"/>
      <c r="E59" s="13"/>
      <c r="F59" s="216"/>
      <c r="G59" s="218"/>
      <c r="H59" s="118"/>
      <c r="I59" s="119"/>
      <c r="J59" s="119"/>
    </row>
    <row r="60" spans="1:10" ht="15">
      <c r="A60" s="8" t="s">
        <v>537</v>
      </c>
      <c r="B60" s="13"/>
      <c r="C60" s="13"/>
      <c r="D60" s="13"/>
      <c r="E60" s="13"/>
      <c r="F60" s="216"/>
      <c r="G60" s="218"/>
      <c r="H60" s="118">
        <v>678</v>
      </c>
      <c r="I60" s="119">
        <v>1734</v>
      </c>
      <c r="J60" s="117">
        <f aca="true" t="shared" si="1" ref="J60:J66">H60-I60</f>
        <v>-1056</v>
      </c>
    </row>
    <row r="61" spans="1:10" ht="15">
      <c r="A61" s="8" t="s">
        <v>538</v>
      </c>
      <c r="B61" s="13"/>
      <c r="C61" s="13"/>
      <c r="D61" s="13"/>
      <c r="E61" s="13"/>
      <c r="F61" s="216"/>
      <c r="G61" s="218"/>
      <c r="H61" s="118">
        <v>5080</v>
      </c>
      <c r="I61" s="119">
        <v>4711</v>
      </c>
      <c r="J61" s="117">
        <f t="shared" si="1"/>
        <v>369</v>
      </c>
    </row>
    <row r="62" spans="1:10" ht="15">
      <c r="A62" s="8" t="s">
        <v>539</v>
      </c>
      <c r="B62" s="13"/>
      <c r="C62" s="13"/>
      <c r="D62" s="13"/>
      <c r="E62" s="13"/>
      <c r="F62" s="216"/>
      <c r="G62" s="218"/>
      <c r="H62" s="393">
        <v>163583</v>
      </c>
      <c r="I62" s="119">
        <v>138569</v>
      </c>
      <c r="J62" s="117">
        <f t="shared" si="1"/>
        <v>25014</v>
      </c>
    </row>
    <row r="63" spans="1:10" ht="15">
      <c r="A63" s="8" t="s">
        <v>613</v>
      </c>
      <c r="B63" s="13"/>
      <c r="C63" s="13"/>
      <c r="D63" s="13"/>
      <c r="E63" s="13"/>
      <c r="F63" s="216"/>
      <c r="G63" s="218"/>
      <c r="H63" s="118">
        <v>6494</v>
      </c>
      <c r="I63" s="119">
        <v>-17845</v>
      </c>
      <c r="J63" s="117">
        <f t="shared" si="1"/>
        <v>24339</v>
      </c>
    </row>
    <row r="64" spans="1:10" ht="15">
      <c r="A64" s="8" t="s">
        <v>614</v>
      </c>
      <c r="B64" s="13"/>
      <c r="C64" s="13"/>
      <c r="D64" s="13"/>
      <c r="E64" s="13"/>
      <c r="F64" s="216"/>
      <c r="G64" s="218"/>
      <c r="H64" s="118">
        <v>-780</v>
      </c>
      <c r="I64" s="119">
        <v>3095</v>
      </c>
      <c r="J64" s="117">
        <f t="shared" si="1"/>
        <v>-3875</v>
      </c>
    </row>
    <row r="65" spans="1:10" ht="15">
      <c r="A65" s="8" t="s">
        <v>745</v>
      </c>
      <c r="B65" s="13"/>
      <c r="C65" s="13"/>
      <c r="D65" s="13"/>
      <c r="E65" s="13"/>
      <c r="F65" s="216"/>
      <c r="G65" s="218"/>
      <c r="H65" s="118">
        <v>61443</v>
      </c>
      <c r="I65" s="119">
        <v>37925</v>
      </c>
      <c r="J65" s="117">
        <f t="shared" si="1"/>
        <v>23518</v>
      </c>
    </row>
    <row r="66" spans="1:11" ht="15">
      <c r="A66" s="8" t="s">
        <v>616</v>
      </c>
      <c r="B66" s="13"/>
      <c r="C66" s="13"/>
      <c r="D66" s="13"/>
      <c r="E66" s="13"/>
      <c r="F66" s="216"/>
      <c r="G66" s="218"/>
      <c r="H66" s="118">
        <v>58965</v>
      </c>
      <c r="I66" s="119">
        <v>62827</v>
      </c>
      <c r="J66" s="117">
        <f t="shared" si="1"/>
        <v>-3862</v>
      </c>
      <c r="K66" s="298"/>
    </row>
    <row r="67" spans="1:10" ht="15">
      <c r="A67" s="86" t="s">
        <v>687</v>
      </c>
      <c r="B67" s="86"/>
      <c r="C67" s="86"/>
      <c r="D67" s="86"/>
      <c r="E67" s="86"/>
      <c r="F67" s="87"/>
      <c r="G67" s="208"/>
      <c r="H67" s="141">
        <f>SUBTOTAL(9,H60:H66)</f>
        <v>295463</v>
      </c>
      <c r="I67" s="141">
        <f>SUBTOTAL(9,I60:I66)</f>
        <v>231016</v>
      </c>
      <c r="J67" s="141">
        <f>SUBTOTAL(9,J60:J66)</f>
        <v>64447</v>
      </c>
    </row>
    <row r="68" spans="1:10" ht="15">
      <c r="A68" s="8"/>
      <c r="B68" s="8"/>
      <c r="C68" s="8"/>
      <c r="D68" s="8"/>
      <c r="E68" s="8"/>
      <c r="F68" s="1"/>
      <c r="G68" s="10"/>
      <c r="H68" s="116"/>
      <c r="I68" s="117"/>
      <c r="J68" s="117"/>
    </row>
    <row r="69" spans="1:11" ht="15.75" thickBot="1">
      <c r="A69" s="390" t="s">
        <v>746</v>
      </c>
      <c r="B69" s="391"/>
      <c r="C69" s="391"/>
      <c r="D69" s="391"/>
      <c r="E69" s="391"/>
      <c r="F69" s="392"/>
      <c r="G69" s="391"/>
      <c r="H69" s="134">
        <f>SUBTOTAL(9,H59:H68)</f>
        <v>295463</v>
      </c>
      <c r="I69" s="134">
        <f>SUBTOTAL(9,I59:I68)</f>
        <v>231016</v>
      </c>
      <c r="J69" s="134">
        <f>SUBTOTAL(9,J59:J68)</f>
        <v>64447</v>
      </c>
      <c r="K69" s="413" t="s">
        <v>826</v>
      </c>
    </row>
    <row r="70" spans="8:10" ht="13.5" thickTop="1">
      <c r="H70" s="298"/>
      <c r="J70" s="298"/>
    </row>
    <row r="71" spans="8:10" ht="12.75">
      <c r="H71" s="298"/>
      <c r="J71" s="298"/>
    </row>
    <row r="72" spans="1:11" s="252" customFormat="1" ht="15">
      <c r="A72" s="394" t="s">
        <v>704</v>
      </c>
      <c r="B72" s="323"/>
      <c r="C72" s="323"/>
      <c r="D72" s="323"/>
      <c r="E72" s="395"/>
      <c r="F72" s="324"/>
      <c r="G72" s="124"/>
      <c r="H72" s="124"/>
      <c r="I72" s="180"/>
      <c r="J72" s="180"/>
      <c r="K72" s="180"/>
    </row>
    <row r="73" spans="1:11" s="252" customFormat="1" ht="15">
      <c r="A73" s="323" t="s">
        <v>747</v>
      </c>
      <c r="B73" s="323"/>
      <c r="C73" s="323"/>
      <c r="D73" s="323"/>
      <c r="E73" s="395"/>
      <c r="F73" s="324"/>
      <c r="G73" s="124">
        <v>0</v>
      </c>
      <c r="H73" s="180">
        <v>7998</v>
      </c>
      <c r="I73" s="180">
        <v>9220</v>
      </c>
      <c r="J73" s="180">
        <f>H73-I73</f>
        <v>-1222</v>
      </c>
      <c r="K73" s="180"/>
    </row>
    <row r="74" spans="1:11" s="252" customFormat="1" ht="15">
      <c r="A74" s="389" t="s">
        <v>748</v>
      </c>
      <c r="B74" s="389"/>
      <c r="C74" s="389"/>
      <c r="D74" s="389"/>
      <c r="E74" s="396"/>
      <c r="F74" s="397"/>
      <c r="G74" s="398">
        <v>0</v>
      </c>
      <c r="H74" s="399">
        <v>11914</v>
      </c>
      <c r="I74" s="399">
        <v>5137</v>
      </c>
      <c r="J74" s="399">
        <f>H74-I74</f>
        <v>6777</v>
      </c>
      <c r="K74" s="325"/>
    </row>
    <row r="75" spans="1:12" s="252" customFormat="1" ht="15">
      <c r="A75" s="323" t="s">
        <v>705</v>
      </c>
      <c r="B75" s="323"/>
      <c r="C75" s="323"/>
      <c r="D75" s="323"/>
      <c r="E75" s="395"/>
      <c r="F75" s="324"/>
      <c r="G75" s="124">
        <f>SUBTOTAL(9,G74)</f>
        <v>0</v>
      </c>
      <c r="H75" s="180">
        <f>SUBTOTAL(9,H73:H74)</f>
        <v>19912</v>
      </c>
      <c r="I75" s="180">
        <f>SUBTOTAL(9,I73:I74)</f>
        <v>14357</v>
      </c>
      <c r="J75" s="180">
        <f>SUBTOTAL(9,J73:J74)</f>
        <v>5555</v>
      </c>
      <c r="K75" s="400" t="s">
        <v>827</v>
      </c>
      <c r="L75" s="325"/>
    </row>
    <row r="76" spans="1:12" s="252" customFormat="1" ht="15">
      <c r="A76" s="323"/>
      <c r="B76" s="323"/>
      <c r="C76" s="323"/>
      <c r="D76" s="323"/>
      <c r="E76" s="395"/>
      <c r="F76" s="324"/>
      <c r="G76" s="124"/>
      <c r="H76" s="180"/>
      <c r="I76" s="180"/>
      <c r="J76" s="180"/>
      <c r="L76" s="325"/>
    </row>
    <row r="77" spans="1:12" s="252" customFormat="1" ht="15">
      <c r="A77" s="401" t="s">
        <v>705</v>
      </c>
      <c r="B77" s="402"/>
      <c r="C77" s="402"/>
      <c r="D77" s="402"/>
      <c r="E77" s="403"/>
      <c r="F77" s="404"/>
      <c r="G77" s="405">
        <f>SUBTOTAL(9,G74:G76)</f>
        <v>0</v>
      </c>
      <c r="H77" s="406">
        <f>SUBTOTAL(9,H73:H76)</f>
        <v>19912</v>
      </c>
      <c r="I77" s="406">
        <f>SUBTOTAL(9,I73:I76)</f>
        <v>14357</v>
      </c>
      <c r="J77" s="406">
        <f>SUBTOTAL(9,J73:J76)</f>
        <v>5555</v>
      </c>
      <c r="K77" s="407"/>
      <c r="L77" s="325"/>
    </row>
    <row r="79" spans="1:13" s="411" customFormat="1" ht="14.25">
      <c r="A79" s="401" t="s">
        <v>749</v>
      </c>
      <c r="B79" s="401"/>
      <c r="C79" s="401"/>
      <c r="D79" s="401"/>
      <c r="E79" s="408"/>
      <c r="F79" s="409"/>
      <c r="G79" s="405">
        <f>SUBTOTAL(9,G55:G78)</f>
        <v>0</v>
      </c>
      <c r="H79" s="405">
        <f>H69+H77</f>
        <v>315375</v>
      </c>
      <c r="I79" s="405">
        <f>I69+I77</f>
        <v>245373</v>
      </c>
      <c r="J79" s="405">
        <f>J69+J77</f>
        <v>70002</v>
      </c>
      <c r="K79" s="410"/>
      <c r="M79" s="412"/>
    </row>
  </sheetData>
  <sheetProtection/>
  <mergeCells count="9">
    <mergeCell ref="H56:H58"/>
    <mergeCell ref="I56:I58"/>
    <mergeCell ref="J56:J58"/>
    <mergeCell ref="A4:L4"/>
    <mergeCell ref="A51:A52"/>
    <mergeCell ref="B51:B52"/>
    <mergeCell ref="H51:H52"/>
    <mergeCell ref="I51:I52"/>
    <mergeCell ref="J51:J52"/>
  </mergeCells>
  <printOptions/>
  <pageMargins left="0.75" right="0.75" top="1" bottom="1" header="0.5" footer="0.5"/>
  <pageSetup fitToHeight="0" fitToWidth="1" horizontalDpi="600" verticalDpi="600" orientation="portrait" paperSize="9" scale="61" r:id="rId2"/>
  <headerFooter alignWithMargins="0">
    <oddHeader xml:space="preserve">&amp;LUniversiteter og høyskoler - standard mal for årsregnskap </oddHeader>
    <oddFooter>&amp;RSide &amp;P av &amp;N</oddFooter>
  </headerFooter>
  <rowBreaks count="1" manualBreakCount="1">
    <brk id="54" max="11" man="1"/>
  </rowBreaks>
  <drawing r:id="rId1"/>
</worksheet>
</file>

<file path=xl/worksheets/sheet19.xml><?xml version="1.0" encoding="utf-8"?>
<worksheet xmlns="http://schemas.openxmlformats.org/spreadsheetml/2006/main" xmlns:r="http://schemas.openxmlformats.org/officeDocument/2006/relationships">
  <dimension ref="A2:J48"/>
  <sheetViews>
    <sheetView workbookViewId="0" topLeftCell="A22">
      <selection activeCell="G40" sqref="G40"/>
    </sheetView>
  </sheetViews>
  <sheetFormatPr defaultColWidth="11.421875" defaultRowHeight="12.75"/>
  <sheetData>
    <row r="2" spans="1:8" ht="15">
      <c r="A2" s="6" t="s">
        <v>87</v>
      </c>
      <c r="B2" s="7"/>
      <c r="C2" s="7"/>
      <c r="D2" s="7"/>
      <c r="E2" s="7"/>
      <c r="F2" s="6"/>
      <c r="G2" s="7"/>
      <c r="H2" s="7"/>
    </row>
    <row r="3" spans="1:7" ht="15">
      <c r="A3" s="8"/>
      <c r="B3" s="8"/>
      <c r="C3" s="8"/>
      <c r="D3" s="8"/>
      <c r="E3" s="8"/>
      <c r="F3" s="5"/>
      <c r="G3" s="8"/>
    </row>
    <row r="4" spans="1:7" ht="15">
      <c r="A4" s="8"/>
      <c r="B4" s="8"/>
      <c r="C4" s="8"/>
      <c r="D4" s="8"/>
      <c r="E4" s="8"/>
      <c r="F4" s="5"/>
      <c r="G4" s="8"/>
    </row>
    <row r="5" spans="1:7" ht="15">
      <c r="A5" s="8"/>
      <c r="B5" s="8"/>
      <c r="C5" s="8"/>
      <c r="D5" s="8"/>
      <c r="E5" s="8"/>
      <c r="F5" s="104">
        <v>40543</v>
      </c>
      <c r="G5" s="105">
        <v>40178</v>
      </c>
    </row>
    <row r="6" spans="1:7" ht="15">
      <c r="A6" s="8"/>
      <c r="B6" s="8"/>
      <c r="C6" s="8"/>
      <c r="D6" s="8"/>
      <c r="E6" s="8"/>
      <c r="F6" s="5"/>
      <c r="G6" s="8"/>
    </row>
    <row r="7" spans="1:7" ht="15">
      <c r="A7" s="8" t="s">
        <v>244</v>
      </c>
      <c r="B7" s="8"/>
      <c r="C7" s="8"/>
      <c r="D7" s="8"/>
      <c r="E7" s="8"/>
      <c r="F7" s="116">
        <v>29995</v>
      </c>
      <c r="G7" s="117">
        <v>9602</v>
      </c>
    </row>
    <row r="8" spans="1:9" ht="15">
      <c r="A8" s="8" t="s">
        <v>246</v>
      </c>
      <c r="B8" s="8"/>
      <c r="C8" s="8"/>
      <c r="D8" s="8"/>
      <c r="E8" s="8"/>
      <c r="F8" s="116">
        <v>-106634</v>
      </c>
      <c r="G8" s="117">
        <v>-99021</v>
      </c>
      <c r="I8" s="298"/>
    </row>
    <row r="9" spans="1:10" ht="15">
      <c r="A9" s="20" t="s">
        <v>247</v>
      </c>
      <c r="B9" s="20"/>
      <c r="C9" s="20"/>
      <c r="D9" s="20"/>
      <c r="E9" s="20"/>
      <c r="F9" s="122">
        <f>SUM(F7:F8)</f>
        <v>-76639</v>
      </c>
      <c r="G9" s="123">
        <f>SUM(G7:G8)</f>
        <v>-89419</v>
      </c>
      <c r="I9" s="298"/>
      <c r="J9" s="298"/>
    </row>
    <row r="10" spans="1:7" ht="15">
      <c r="A10" s="8"/>
      <c r="B10" s="8"/>
      <c r="C10" s="8"/>
      <c r="D10" s="8"/>
      <c r="E10" s="8"/>
      <c r="F10" s="5"/>
      <c r="G10" s="8"/>
    </row>
    <row r="11" spans="1:7" ht="15">
      <c r="A11" s="8"/>
      <c r="B11" s="8"/>
      <c r="C11" s="8"/>
      <c r="D11" s="8"/>
      <c r="E11" s="8"/>
      <c r="F11" s="5"/>
      <c r="G11" s="8"/>
    </row>
    <row r="12" spans="1:7" ht="15">
      <c r="A12" s="5" t="s">
        <v>368</v>
      </c>
      <c r="B12" s="8"/>
      <c r="C12" s="8"/>
      <c r="D12" s="8"/>
      <c r="E12" s="8"/>
      <c r="F12" s="5"/>
      <c r="G12" s="8"/>
    </row>
    <row r="13" spans="1:7" ht="15">
      <c r="A13" s="8"/>
      <c r="B13" s="8"/>
      <c r="C13" s="8"/>
      <c r="D13" s="8"/>
      <c r="E13" s="8"/>
      <c r="F13" s="104">
        <f>Resultatregnskap!C5</f>
        <v>40543</v>
      </c>
      <c r="G13" s="105">
        <f>Resultatregnskap!D5</f>
        <v>40178</v>
      </c>
    </row>
    <row r="14" spans="1:7" ht="15">
      <c r="A14" s="8"/>
      <c r="B14" s="8"/>
      <c r="C14" s="8"/>
      <c r="D14" s="8"/>
      <c r="E14" s="8"/>
      <c r="F14" s="5"/>
      <c r="G14" s="8"/>
    </row>
    <row r="15" spans="1:7" ht="15">
      <c r="A15" s="8"/>
      <c r="B15" s="8"/>
      <c r="C15" s="8"/>
      <c r="D15" s="8"/>
      <c r="E15" s="8"/>
      <c r="F15" s="5"/>
      <c r="G15" s="8"/>
    </row>
    <row r="16" spans="1:7" ht="15">
      <c r="A16" s="8" t="s">
        <v>536</v>
      </c>
      <c r="B16" s="8"/>
      <c r="C16" s="8"/>
      <c r="D16" s="8"/>
      <c r="E16" s="8"/>
      <c r="F16" s="295"/>
      <c r="G16" s="298"/>
    </row>
    <row r="17" spans="1:7" ht="15">
      <c r="A17" s="8" t="s">
        <v>537</v>
      </c>
      <c r="B17" s="8"/>
      <c r="C17" s="8"/>
      <c r="D17" s="8"/>
      <c r="E17" s="8"/>
      <c r="F17" s="295">
        <v>479</v>
      </c>
      <c r="G17" s="119">
        <v>339</v>
      </c>
    </row>
    <row r="18" spans="1:7" ht="15">
      <c r="A18" s="8" t="s">
        <v>539</v>
      </c>
      <c r="B18" s="8"/>
      <c r="C18" s="8"/>
      <c r="D18" s="8"/>
      <c r="E18" s="8"/>
      <c r="F18" s="295">
        <v>23030</v>
      </c>
      <c r="G18" s="345">
        <v>7279</v>
      </c>
    </row>
    <row r="19" spans="1:7" ht="15">
      <c r="A19" s="8" t="s">
        <v>245</v>
      </c>
      <c r="B19" s="8"/>
      <c r="C19" s="8"/>
      <c r="D19" s="8"/>
      <c r="E19" s="8"/>
      <c r="F19" s="116"/>
      <c r="G19" s="345"/>
    </row>
    <row r="20" spans="1:7" ht="15">
      <c r="A20" s="8" t="s">
        <v>616</v>
      </c>
      <c r="B20" s="8"/>
      <c r="C20" s="8"/>
      <c r="D20" s="8"/>
      <c r="E20" s="8"/>
      <c r="F20" s="116">
        <v>6486</v>
      </c>
      <c r="G20" s="345">
        <v>1984</v>
      </c>
    </row>
    <row r="21" spans="1:9" ht="15">
      <c r="A21" s="20" t="s">
        <v>473</v>
      </c>
      <c r="B21" s="20"/>
      <c r="C21" s="20"/>
      <c r="D21" s="20"/>
      <c r="E21" s="20"/>
      <c r="F21" s="122">
        <f>SUM(F16:F20)</f>
        <v>29995</v>
      </c>
      <c r="G21" s="123">
        <f>SUM(G16:G20)</f>
        <v>9602</v>
      </c>
      <c r="I21" s="298"/>
    </row>
    <row r="22" spans="1:7" ht="15">
      <c r="A22" s="8"/>
      <c r="B22" s="8"/>
      <c r="C22" s="8"/>
      <c r="D22" s="8"/>
      <c r="E22" s="8"/>
      <c r="F22" s="5"/>
      <c r="G22" s="8"/>
    </row>
    <row r="23" spans="1:7" ht="15">
      <c r="A23" s="8"/>
      <c r="B23" s="8"/>
      <c r="C23" s="8"/>
      <c r="D23" s="8"/>
      <c r="E23" s="8"/>
      <c r="F23" s="5"/>
      <c r="G23" s="8"/>
    </row>
    <row r="24" spans="1:7" ht="15">
      <c r="A24" s="8"/>
      <c r="B24" s="8"/>
      <c r="C24" s="8"/>
      <c r="D24" s="8"/>
      <c r="E24" s="8"/>
      <c r="F24" s="5"/>
      <c r="G24" s="8"/>
    </row>
    <row r="25" spans="1:7" ht="15">
      <c r="A25" s="5" t="s">
        <v>472</v>
      </c>
      <c r="B25" s="8"/>
      <c r="C25" s="8"/>
      <c r="D25" s="8"/>
      <c r="E25" s="8"/>
      <c r="F25" s="5"/>
      <c r="G25" s="8"/>
    </row>
    <row r="26" spans="1:7" ht="15">
      <c r="A26" s="8"/>
      <c r="B26" s="8"/>
      <c r="C26" s="8"/>
      <c r="D26" s="8"/>
      <c r="E26" s="8"/>
      <c r="F26" s="104">
        <f>F13</f>
        <v>40543</v>
      </c>
      <c r="G26" s="105">
        <f>G13</f>
        <v>40178</v>
      </c>
    </row>
    <row r="27" spans="1:7" ht="15">
      <c r="A27" s="8"/>
      <c r="B27" s="8"/>
      <c r="C27" s="8"/>
      <c r="D27" s="8"/>
      <c r="E27" s="8"/>
      <c r="F27" s="5"/>
      <c r="G27" s="8"/>
    </row>
    <row r="28" spans="1:7" ht="15">
      <c r="A28" s="8" t="s">
        <v>536</v>
      </c>
      <c r="B28" s="8"/>
      <c r="C28" s="8"/>
      <c r="D28" s="8"/>
      <c r="E28" s="8"/>
      <c r="F28" s="295">
        <v>8199</v>
      </c>
      <c r="G28" s="298">
        <v>17755</v>
      </c>
    </row>
    <row r="29" spans="1:7" ht="15">
      <c r="A29" s="8" t="s">
        <v>537</v>
      </c>
      <c r="B29" s="8"/>
      <c r="C29" s="8"/>
      <c r="D29" s="8"/>
      <c r="E29" s="8"/>
      <c r="F29" s="295">
        <v>2117</v>
      </c>
      <c r="G29" s="298">
        <v>3461</v>
      </c>
    </row>
    <row r="30" spans="1:7" ht="15">
      <c r="A30" s="8" t="s">
        <v>539</v>
      </c>
      <c r="B30" s="8"/>
      <c r="C30" s="8"/>
      <c r="D30" s="8"/>
      <c r="E30" s="8"/>
      <c r="F30" s="295">
        <v>49207</v>
      </c>
      <c r="G30" s="298">
        <v>43432</v>
      </c>
    </row>
    <row r="31" spans="1:7" ht="15">
      <c r="A31" s="8" t="s">
        <v>245</v>
      </c>
      <c r="B31" s="8"/>
      <c r="C31" s="8"/>
      <c r="D31" s="8"/>
      <c r="E31" s="8"/>
      <c r="F31" s="116">
        <v>32401</v>
      </c>
      <c r="G31" s="298">
        <v>26289</v>
      </c>
    </row>
    <row r="32" spans="1:9" ht="15">
      <c r="A32" s="8" t="s">
        <v>616</v>
      </c>
      <c r="B32" s="8"/>
      <c r="C32" s="8"/>
      <c r="D32" s="8"/>
      <c r="E32" s="8"/>
      <c r="F32" s="116">
        <v>14710</v>
      </c>
      <c r="G32" s="298">
        <v>8084</v>
      </c>
      <c r="I32" s="298"/>
    </row>
    <row r="33" spans="1:9" ht="15">
      <c r="A33" s="20" t="s">
        <v>363</v>
      </c>
      <c r="B33" s="20"/>
      <c r="C33" s="20"/>
      <c r="D33" s="20"/>
      <c r="E33" s="20"/>
      <c r="F33" s="122">
        <f>SUM(F28:F32)</f>
        <v>106634</v>
      </c>
      <c r="G33" s="123">
        <f>SUM(G28:G32)</f>
        <v>99021</v>
      </c>
      <c r="I33" s="298"/>
    </row>
    <row r="34" spans="1:7" ht="15">
      <c r="A34" s="8"/>
      <c r="B34" s="8"/>
      <c r="C34" s="8"/>
      <c r="D34" s="8"/>
      <c r="E34" s="8"/>
      <c r="F34" s="5"/>
      <c r="G34" s="8"/>
    </row>
    <row r="35" spans="1:7" ht="15">
      <c r="A35" s="8"/>
      <c r="B35" s="8"/>
      <c r="C35" s="8"/>
      <c r="D35" s="8"/>
      <c r="E35" s="8"/>
      <c r="F35" s="5"/>
      <c r="G35" s="8"/>
    </row>
    <row r="36" spans="1:8" ht="12.75">
      <c r="A36" s="79" t="s">
        <v>458</v>
      </c>
      <c r="B36" s="79"/>
      <c r="C36" s="79"/>
      <c r="D36" s="79"/>
      <c r="E36" s="79"/>
      <c r="F36" s="79"/>
      <c r="G36" s="79"/>
      <c r="H36" s="456"/>
    </row>
    <row r="37" spans="1:8" ht="12.75">
      <c r="A37" s="79" t="s">
        <v>459</v>
      </c>
      <c r="B37" s="79"/>
      <c r="C37" s="79"/>
      <c r="D37" s="79"/>
      <c r="E37" s="79"/>
      <c r="F37" s="79"/>
      <c r="G37" s="79"/>
      <c r="H37" s="456"/>
    </row>
    <row r="38" spans="1:8" ht="12.75">
      <c r="A38" s="79" t="s">
        <v>460</v>
      </c>
      <c r="B38" s="79"/>
      <c r="C38" s="79"/>
      <c r="D38" s="79"/>
      <c r="E38" s="79"/>
      <c r="F38" s="79"/>
      <c r="G38" s="79"/>
      <c r="H38" s="456"/>
    </row>
    <row r="39" spans="1:7" ht="12.75">
      <c r="A39" s="79"/>
      <c r="B39" s="79"/>
      <c r="C39" s="79"/>
      <c r="D39" s="79"/>
      <c r="E39" s="79"/>
      <c r="F39" s="79"/>
      <c r="G39" s="79"/>
    </row>
    <row r="41" spans="1:7" ht="15">
      <c r="A41" s="8"/>
      <c r="B41" s="8"/>
      <c r="C41" s="8"/>
      <c r="D41" s="8"/>
      <c r="E41" s="8"/>
      <c r="F41" s="5"/>
      <c r="G41" s="8"/>
    </row>
    <row r="42" spans="1:7" ht="15">
      <c r="A42" s="474"/>
      <c r="B42" s="8"/>
      <c r="C42" s="8"/>
      <c r="D42" s="8"/>
      <c r="E42" s="8"/>
      <c r="F42" s="5"/>
      <c r="G42" s="8"/>
    </row>
    <row r="43" spans="1:7" ht="15">
      <c r="A43" s="8"/>
      <c r="B43" s="8"/>
      <c r="C43" s="8"/>
      <c r="D43" s="8"/>
      <c r="E43" s="8"/>
      <c r="F43" s="5"/>
      <c r="G43" s="8"/>
    </row>
    <row r="44" ht="14.25">
      <c r="A44" s="5"/>
    </row>
    <row r="46" spans="1:7" ht="15">
      <c r="A46" s="8"/>
      <c r="B46" s="8"/>
      <c r="C46" s="8"/>
      <c r="D46" s="8"/>
      <c r="E46" s="8"/>
      <c r="F46" s="5"/>
      <c r="G46" s="8"/>
    </row>
    <row r="47" spans="1:7" ht="15">
      <c r="A47" s="8"/>
      <c r="B47" s="8"/>
      <c r="C47" s="8"/>
      <c r="D47" s="8"/>
      <c r="E47" s="8"/>
      <c r="F47" s="5"/>
      <c r="G47" s="8"/>
    </row>
    <row r="48" spans="1:7" ht="15">
      <c r="A48" s="8"/>
      <c r="B48" s="8"/>
      <c r="C48" s="8"/>
      <c r="D48" s="8"/>
      <c r="E48" s="8"/>
      <c r="F48" s="5"/>
      <c r="G48" s="8"/>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56"/>
  <sheetViews>
    <sheetView workbookViewId="0" topLeftCell="A31">
      <selection activeCell="A52" sqref="A52"/>
    </sheetView>
  </sheetViews>
  <sheetFormatPr defaultColWidth="11.421875" defaultRowHeight="15" customHeight="1"/>
  <cols>
    <col min="1" max="1" width="63.7109375" style="0" customWidth="1"/>
    <col min="2" max="2" width="10.7109375" style="60" customWidth="1"/>
    <col min="3" max="3" width="15.7109375" style="61" customWidth="1"/>
    <col min="4" max="4" width="15.7109375" style="0" customWidth="1"/>
  </cols>
  <sheetData>
    <row r="1" spans="1:5" ht="15" customHeight="1">
      <c r="A1" s="59" t="s">
        <v>677</v>
      </c>
      <c r="E1" s="303"/>
    </row>
    <row r="2" ht="15" customHeight="1">
      <c r="E2" s="303"/>
    </row>
    <row r="3" spans="1:5" ht="15" customHeight="1">
      <c r="A3" s="62" t="s">
        <v>579</v>
      </c>
      <c r="E3" s="303"/>
    </row>
    <row r="4" ht="15" customHeight="1" thickBot="1">
      <c r="E4" s="303"/>
    </row>
    <row r="5" spans="1:5" ht="15" customHeight="1">
      <c r="A5" s="72"/>
      <c r="B5" s="422" t="s">
        <v>288</v>
      </c>
      <c r="C5" s="417">
        <f>Resultatregnskap!C5</f>
        <v>40543</v>
      </c>
      <c r="D5" s="417">
        <f>Resultatregnskap!D5</f>
        <v>40178</v>
      </c>
      <c r="E5" s="415" t="s">
        <v>790</v>
      </c>
    </row>
    <row r="6" spans="1:5" ht="15" customHeight="1">
      <c r="A6" s="63" t="s">
        <v>319</v>
      </c>
      <c r="B6" s="423"/>
      <c r="C6" s="418"/>
      <c r="D6" s="418"/>
      <c r="E6" s="416"/>
    </row>
    <row r="7" spans="2:5" ht="15" customHeight="1">
      <c r="B7" s="74"/>
      <c r="C7" s="109"/>
      <c r="D7" s="109"/>
      <c r="E7" s="304"/>
    </row>
    <row r="8" spans="1:5" ht="15" customHeight="1">
      <c r="A8" s="63" t="s">
        <v>691</v>
      </c>
      <c r="B8" s="74"/>
      <c r="C8" s="109"/>
      <c r="D8" s="109"/>
      <c r="E8" s="304"/>
    </row>
    <row r="9" spans="1:5" ht="15" customHeight="1">
      <c r="A9" s="69"/>
      <c r="B9" s="74"/>
      <c r="C9" s="109"/>
      <c r="D9" s="109"/>
      <c r="E9" s="304"/>
    </row>
    <row r="10" spans="1:5" ht="15" customHeight="1">
      <c r="A10" s="63" t="s">
        <v>320</v>
      </c>
      <c r="B10" s="74"/>
      <c r="C10" s="109"/>
      <c r="D10" s="109"/>
      <c r="E10" s="304"/>
    </row>
    <row r="11" spans="1:5" s="67" customFormat="1" ht="15" customHeight="1">
      <c r="A11" s="65" t="s">
        <v>321</v>
      </c>
      <c r="B11" s="74">
        <v>4</v>
      </c>
      <c r="C11" s="109"/>
      <c r="D11" s="109"/>
      <c r="E11" s="305"/>
    </row>
    <row r="12" spans="1:5" s="67" customFormat="1" ht="15" customHeight="1">
      <c r="A12" s="65" t="s">
        <v>322</v>
      </c>
      <c r="B12" s="74">
        <v>4</v>
      </c>
      <c r="C12" s="109">
        <v>5975</v>
      </c>
      <c r="D12" s="109">
        <v>4625</v>
      </c>
      <c r="E12" s="305"/>
    </row>
    <row r="13" spans="1:5" ht="15" customHeight="1">
      <c r="A13" s="68" t="s">
        <v>323</v>
      </c>
      <c r="B13" s="74"/>
      <c r="C13" s="109">
        <f>SUBTOTAL(9,C11:C12)</f>
        <v>5975</v>
      </c>
      <c r="D13" s="109">
        <f>SUBTOTAL(9,D11:D12)</f>
        <v>4625</v>
      </c>
      <c r="E13" s="306" t="s">
        <v>791</v>
      </c>
    </row>
    <row r="14" spans="1:5" ht="15" customHeight="1">
      <c r="A14" s="69"/>
      <c r="B14" s="74"/>
      <c r="C14" s="109"/>
      <c r="D14" s="109"/>
      <c r="E14" s="304"/>
    </row>
    <row r="15" spans="1:5" ht="15" customHeight="1">
      <c r="A15" s="63" t="s">
        <v>324</v>
      </c>
      <c r="B15" s="74"/>
      <c r="C15" s="109"/>
      <c r="D15" s="109"/>
      <c r="E15" s="304"/>
    </row>
    <row r="16" spans="1:5" s="67" customFormat="1" ht="15" customHeight="1">
      <c r="A16" s="65" t="s">
        <v>325</v>
      </c>
      <c r="B16" s="74">
        <v>5</v>
      </c>
      <c r="C16" s="109">
        <v>8486410</v>
      </c>
      <c r="D16" s="109">
        <v>8069659</v>
      </c>
      <c r="E16" s="305"/>
    </row>
    <row r="17" spans="1:5" s="67" customFormat="1" ht="15" customHeight="1">
      <c r="A17" s="65" t="s">
        <v>654</v>
      </c>
      <c r="B17" s="74">
        <v>5</v>
      </c>
      <c r="C17" s="109">
        <v>37151</v>
      </c>
      <c r="D17" s="109">
        <v>38883</v>
      </c>
      <c r="E17" s="305"/>
    </row>
    <row r="18" spans="1:5" s="67" customFormat="1" ht="15" customHeight="1">
      <c r="A18" s="65" t="s">
        <v>326</v>
      </c>
      <c r="B18" s="74">
        <v>5</v>
      </c>
      <c r="C18" s="109">
        <v>685418</v>
      </c>
      <c r="D18" s="109">
        <v>692287</v>
      </c>
      <c r="E18" s="305"/>
    </row>
    <row r="19" spans="1:5" s="202" customFormat="1" ht="15" customHeight="1">
      <c r="A19" s="65" t="s">
        <v>274</v>
      </c>
      <c r="B19" s="77">
        <v>5</v>
      </c>
      <c r="C19" s="115">
        <v>324623</v>
      </c>
      <c r="D19" s="115">
        <v>396873</v>
      </c>
      <c r="E19" s="307"/>
    </row>
    <row r="20" spans="1:5" s="67" customFormat="1" ht="15" customHeight="1">
      <c r="A20" s="65" t="s">
        <v>327</v>
      </c>
      <c r="B20" s="74">
        <v>5</v>
      </c>
      <c r="C20" s="109"/>
      <c r="D20" s="109"/>
      <c r="E20" s="305"/>
    </row>
    <row r="21" spans="1:5" ht="15" customHeight="1">
      <c r="A21" s="68" t="s">
        <v>328</v>
      </c>
      <c r="B21" s="74"/>
      <c r="C21" s="109">
        <f>SUBTOTAL(9,C16:C20)</f>
        <v>9533602</v>
      </c>
      <c r="D21" s="109">
        <f>SUBTOTAL(9,D16:D20)</f>
        <v>9197702</v>
      </c>
      <c r="E21" s="306" t="s">
        <v>792</v>
      </c>
    </row>
    <row r="22" spans="1:5" ht="15" customHeight="1">
      <c r="A22" s="69"/>
      <c r="B22" s="74"/>
      <c r="C22" s="109"/>
      <c r="D22" s="109"/>
      <c r="E22" s="304"/>
    </row>
    <row r="23" spans="1:5" ht="15" customHeight="1">
      <c r="A23" s="63" t="s">
        <v>329</v>
      </c>
      <c r="B23" s="74"/>
      <c r="C23" s="109"/>
      <c r="D23" s="109"/>
      <c r="E23" s="304"/>
    </row>
    <row r="24" spans="1:5" s="67" customFormat="1" ht="15" customHeight="1">
      <c r="A24" s="65" t="s">
        <v>330</v>
      </c>
      <c r="B24" s="74">
        <v>11</v>
      </c>
      <c r="C24" s="109">
        <v>56569</v>
      </c>
      <c r="D24" s="109">
        <v>56569</v>
      </c>
      <c r="E24" s="305"/>
    </row>
    <row r="25" spans="1:5" s="67" customFormat="1" ht="15" customHeight="1">
      <c r="A25" s="65" t="s">
        <v>331</v>
      </c>
      <c r="B25" s="74">
        <v>11</v>
      </c>
      <c r="C25" s="109">
        <v>7520</v>
      </c>
      <c r="D25" s="109">
        <v>7520</v>
      </c>
      <c r="E25" s="305"/>
    </row>
    <row r="26" spans="1:5" s="67" customFormat="1" ht="15" customHeight="1">
      <c r="A26" s="65" t="s">
        <v>332</v>
      </c>
      <c r="B26" s="74">
        <v>11</v>
      </c>
      <c r="C26" s="109">
        <v>858</v>
      </c>
      <c r="D26" s="109">
        <v>858</v>
      </c>
      <c r="E26" s="305"/>
    </row>
    <row r="27" spans="1:5" s="67" customFormat="1" ht="15" customHeight="1">
      <c r="A27" s="65" t="s">
        <v>655</v>
      </c>
      <c r="B27" s="74"/>
      <c r="C27" s="109">
        <v>332</v>
      </c>
      <c r="D27" s="109">
        <v>332</v>
      </c>
      <c r="E27" s="305"/>
    </row>
    <row r="28" spans="1:5" ht="15" customHeight="1">
      <c r="A28" s="68" t="s">
        <v>333</v>
      </c>
      <c r="B28" s="74"/>
      <c r="C28" s="109">
        <f>SUBTOTAL(9,C24:C27)</f>
        <v>65279</v>
      </c>
      <c r="D28" s="109">
        <f>SUBTOTAL(9,D24:D27)</f>
        <v>65279</v>
      </c>
      <c r="E28" s="306" t="s">
        <v>793</v>
      </c>
    </row>
    <row r="29" spans="1:5" ht="15" customHeight="1">
      <c r="A29" s="68"/>
      <c r="B29" s="74"/>
      <c r="C29" s="109"/>
      <c r="D29" s="109"/>
      <c r="E29" s="304"/>
    </row>
    <row r="30" spans="1:5" ht="15" customHeight="1">
      <c r="A30" s="63" t="s">
        <v>334</v>
      </c>
      <c r="B30" s="73"/>
      <c r="C30" s="110">
        <f>SUBTOTAL(9,C11:C29)</f>
        <v>9604856</v>
      </c>
      <c r="D30" s="115">
        <f>SUBTOTAL(9,D11:D29)</f>
        <v>9267606</v>
      </c>
      <c r="E30" s="304"/>
    </row>
    <row r="31" spans="1:5" ht="15" customHeight="1">
      <c r="A31" s="69"/>
      <c r="B31" s="74"/>
      <c r="C31" s="109"/>
      <c r="D31" s="109"/>
      <c r="E31" s="304"/>
    </row>
    <row r="32" spans="1:5" ht="15" customHeight="1">
      <c r="A32" s="63" t="s">
        <v>335</v>
      </c>
      <c r="B32" s="74"/>
      <c r="C32" s="109"/>
      <c r="D32" s="109"/>
      <c r="E32" s="304"/>
    </row>
    <row r="33" spans="1:5" ht="15" customHeight="1">
      <c r="A33" s="69"/>
      <c r="B33" s="74"/>
      <c r="C33" s="109"/>
      <c r="D33" s="109"/>
      <c r="E33" s="304"/>
    </row>
    <row r="34" spans="1:5" ht="15" customHeight="1">
      <c r="A34" s="63" t="s">
        <v>336</v>
      </c>
      <c r="B34" s="74"/>
      <c r="C34" s="109"/>
      <c r="D34" s="109"/>
      <c r="E34" s="304"/>
    </row>
    <row r="35" spans="1:5" s="67" customFormat="1" ht="15" customHeight="1">
      <c r="A35" s="65" t="s">
        <v>337</v>
      </c>
      <c r="B35" s="74">
        <v>12</v>
      </c>
      <c r="C35" s="109">
        <v>698</v>
      </c>
      <c r="D35" s="109">
        <v>868</v>
      </c>
      <c r="E35" s="306" t="s">
        <v>794</v>
      </c>
    </row>
    <row r="36" spans="1:5" s="67" customFormat="1" ht="15" customHeight="1">
      <c r="A36" s="65" t="s">
        <v>338</v>
      </c>
      <c r="B36" s="74">
        <v>12</v>
      </c>
      <c r="C36" s="109"/>
      <c r="D36" s="109"/>
      <c r="E36" s="306" t="s">
        <v>795</v>
      </c>
    </row>
    <row r="37" spans="1:5" ht="15" customHeight="1">
      <c r="A37" s="68" t="s">
        <v>692</v>
      </c>
      <c r="B37" s="74"/>
      <c r="C37" s="109">
        <f>SUBTOTAL(9,C35:C36)</f>
        <v>698</v>
      </c>
      <c r="D37" s="109">
        <f>SUBTOTAL(9,D35:D36)</f>
        <v>868</v>
      </c>
      <c r="E37" s="306"/>
    </row>
    <row r="38" spans="1:5" ht="15" customHeight="1">
      <c r="A38" s="69"/>
      <c r="B38" s="74"/>
      <c r="C38" s="109"/>
      <c r="D38" s="109"/>
      <c r="E38" s="304"/>
    </row>
    <row r="39" spans="1:5" ht="15" customHeight="1">
      <c r="A39" s="63" t="s">
        <v>339</v>
      </c>
      <c r="B39" s="74"/>
      <c r="C39" s="109"/>
      <c r="D39" s="109"/>
      <c r="E39" s="304"/>
    </row>
    <row r="40" spans="1:5" s="67" customFormat="1" ht="15" customHeight="1">
      <c r="A40" s="65" t="s">
        <v>340</v>
      </c>
      <c r="B40" s="74">
        <v>13</v>
      </c>
      <c r="C40" s="109">
        <v>266273</v>
      </c>
      <c r="D40" s="109">
        <v>212107</v>
      </c>
      <c r="E40" s="306" t="s">
        <v>796</v>
      </c>
    </row>
    <row r="41" spans="1:5" s="67" customFormat="1" ht="15" customHeight="1">
      <c r="A41" s="65" t="s">
        <v>287</v>
      </c>
      <c r="B41" s="74">
        <v>14</v>
      </c>
      <c r="C41" s="109">
        <v>20203</v>
      </c>
      <c r="D41" s="109">
        <v>36342</v>
      </c>
      <c r="E41" s="306" t="s">
        <v>797</v>
      </c>
    </row>
    <row r="42" spans="1:5" s="67" customFormat="1" ht="15" customHeight="1">
      <c r="A42" s="65" t="s">
        <v>368</v>
      </c>
      <c r="B42" s="74">
        <v>16</v>
      </c>
      <c r="C42" s="109">
        <v>29995</v>
      </c>
      <c r="D42" s="109">
        <v>9602</v>
      </c>
      <c r="E42" s="306" t="s">
        <v>798</v>
      </c>
    </row>
    <row r="43" spans="1:5" ht="15" customHeight="1">
      <c r="A43" s="68" t="s">
        <v>341</v>
      </c>
      <c r="B43" s="74"/>
      <c r="C43" s="109">
        <f>SUBTOTAL(9,C40:C42)</f>
        <v>316471</v>
      </c>
      <c r="D43" s="109">
        <f>SUBTOTAL(9,D40:D42)</f>
        <v>258051</v>
      </c>
      <c r="E43" s="304"/>
    </row>
    <row r="44" spans="1:5" ht="15" customHeight="1">
      <c r="A44" s="69"/>
      <c r="B44" s="74"/>
      <c r="C44" s="109"/>
      <c r="D44" s="109"/>
      <c r="E44" s="304"/>
    </row>
    <row r="45" spans="1:5" ht="15" customHeight="1">
      <c r="A45" s="63" t="s">
        <v>376</v>
      </c>
      <c r="B45" s="74"/>
      <c r="C45" s="109"/>
      <c r="D45" s="109"/>
      <c r="E45" s="304"/>
    </row>
    <row r="46" spans="1:5" s="67" customFormat="1" ht="15" customHeight="1">
      <c r="A46" s="65" t="s">
        <v>56</v>
      </c>
      <c r="B46" s="74">
        <v>17</v>
      </c>
      <c r="C46" s="109">
        <v>1553956</v>
      </c>
      <c r="D46" s="109">
        <v>1520262</v>
      </c>
      <c r="E46" s="306" t="s">
        <v>799</v>
      </c>
    </row>
    <row r="47" spans="1:5" s="67" customFormat="1" ht="15" customHeight="1">
      <c r="A47" s="65" t="s">
        <v>55</v>
      </c>
      <c r="B47" s="74">
        <v>17</v>
      </c>
      <c r="C47" s="109">
        <v>15080</v>
      </c>
      <c r="D47" s="109">
        <v>60931</v>
      </c>
      <c r="E47" s="306" t="s">
        <v>800</v>
      </c>
    </row>
    <row r="48" spans="1:5" s="67" customFormat="1" ht="15" customHeight="1">
      <c r="A48" s="65" t="s">
        <v>379</v>
      </c>
      <c r="B48" s="74">
        <v>17</v>
      </c>
      <c r="C48" s="109">
        <v>11</v>
      </c>
      <c r="D48" s="109">
        <v>11</v>
      </c>
      <c r="E48" s="306" t="s">
        <v>54</v>
      </c>
    </row>
    <row r="49" spans="1:5" ht="15" customHeight="1">
      <c r="A49" s="68" t="s">
        <v>380</v>
      </c>
      <c r="B49" s="74"/>
      <c r="C49" s="109">
        <f>SUBTOTAL(9,C46:C48)</f>
        <v>1569047</v>
      </c>
      <c r="D49" s="109">
        <f>SUBTOTAL(9,D46:D48)</f>
        <v>1581204</v>
      </c>
      <c r="E49" s="306"/>
    </row>
    <row r="50" spans="1:5" ht="15" customHeight="1">
      <c r="A50" s="68"/>
      <c r="B50" s="74"/>
      <c r="C50" s="109"/>
      <c r="D50" s="109"/>
      <c r="E50" s="304"/>
    </row>
    <row r="51" spans="1:5" ht="15" customHeight="1">
      <c r="A51" s="63" t="s">
        <v>342</v>
      </c>
      <c r="B51" s="73"/>
      <c r="C51" s="110">
        <f>SUBTOTAL(9,C35:C50)</f>
        <v>1886216</v>
      </c>
      <c r="D51" s="115">
        <f>SUBTOTAL(9,D35:D50)</f>
        <v>1840123</v>
      </c>
      <c r="E51" s="304"/>
    </row>
    <row r="52" spans="1:5" ht="15" customHeight="1">
      <c r="A52" s="69"/>
      <c r="B52" s="74"/>
      <c r="C52" s="109"/>
      <c r="D52" s="109"/>
      <c r="E52" s="304"/>
    </row>
    <row r="53" spans="1:5" ht="15" customHeight="1">
      <c r="A53" s="76" t="s">
        <v>343</v>
      </c>
      <c r="B53" s="77"/>
      <c r="C53" s="110">
        <f>SUBTOTAL(9,C11:C52)</f>
        <v>11491072</v>
      </c>
      <c r="D53" s="115">
        <f>SUBTOTAL(9,D11:D52)</f>
        <v>11107729</v>
      </c>
      <c r="E53" s="304"/>
    </row>
    <row r="54" ht="15" customHeight="1">
      <c r="E54" s="303"/>
    </row>
    <row r="55" ht="15" customHeight="1">
      <c r="A55" s="67"/>
    </row>
    <row r="56" spans="3:4" ht="15" customHeight="1">
      <c r="C56" s="298"/>
      <c r="D56" s="298"/>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Header xml:space="preserve">&amp;LUniversiteter og høyskoler - standard mal for årsregnskap </oddHeader>
    <oddFooter>&amp;RSide &amp;P av &amp;N</oddFooter>
  </headerFooter>
</worksheet>
</file>

<file path=xl/worksheets/sheet20.xml><?xml version="1.0" encoding="utf-8"?>
<worksheet xmlns="http://schemas.openxmlformats.org/spreadsheetml/2006/main" xmlns:r="http://schemas.openxmlformats.org/officeDocument/2006/relationships">
  <dimension ref="A2:J42"/>
  <sheetViews>
    <sheetView workbookViewId="0" topLeftCell="A1">
      <selection activeCell="A24" sqref="A24"/>
    </sheetView>
  </sheetViews>
  <sheetFormatPr defaultColWidth="11.421875" defaultRowHeight="12.75"/>
  <sheetData>
    <row r="2" spans="1:8" ht="15">
      <c r="A2" s="54" t="s">
        <v>89</v>
      </c>
      <c r="B2" s="7"/>
      <c r="C2" s="7"/>
      <c r="D2" s="7"/>
      <c r="E2" s="7"/>
      <c r="F2" s="7"/>
      <c r="G2" s="6"/>
      <c r="H2" s="7"/>
    </row>
    <row r="3" spans="1:8" ht="15">
      <c r="A3" s="8"/>
      <c r="B3" s="8"/>
      <c r="C3" s="8"/>
      <c r="D3" s="8"/>
      <c r="E3" s="8"/>
      <c r="F3" s="8"/>
      <c r="G3" s="5"/>
      <c r="H3" s="8"/>
    </row>
    <row r="4" spans="1:8" ht="15">
      <c r="A4" s="8"/>
      <c r="B4" s="8"/>
      <c r="C4" s="8"/>
      <c r="D4" s="8"/>
      <c r="E4" s="8"/>
      <c r="F4" s="8"/>
      <c r="G4" s="104">
        <f>Resultatregnskap!C5</f>
        <v>40543</v>
      </c>
      <c r="H4" s="105">
        <f>Resultatregnskap!D5</f>
        <v>40178</v>
      </c>
    </row>
    <row r="5" spans="1:8" ht="15">
      <c r="A5" s="8"/>
      <c r="B5" s="8"/>
      <c r="C5" s="8"/>
      <c r="D5" s="8"/>
      <c r="E5" s="8"/>
      <c r="F5" s="8"/>
      <c r="G5" s="5"/>
      <c r="H5" s="8"/>
    </row>
    <row r="6" spans="1:8" ht="15">
      <c r="A6" s="500" t="s">
        <v>375</v>
      </c>
      <c r="B6" s="500"/>
      <c r="C6" s="500"/>
      <c r="D6" s="500"/>
      <c r="E6" s="500"/>
      <c r="F6" s="500"/>
      <c r="G6" s="116">
        <v>1539807</v>
      </c>
      <c r="H6" s="117">
        <v>1510900</v>
      </c>
    </row>
    <row r="7" spans="1:8" ht="15">
      <c r="A7" s="500" t="s">
        <v>243</v>
      </c>
      <c r="B7" s="500"/>
      <c r="C7" s="500"/>
      <c r="D7" s="500"/>
      <c r="E7" s="500"/>
      <c r="F7" s="500"/>
      <c r="G7" s="116">
        <v>14149</v>
      </c>
      <c r="H7" s="117">
        <v>9362</v>
      </c>
    </row>
    <row r="8" spans="1:10" ht="15">
      <c r="A8" s="500" t="s">
        <v>248</v>
      </c>
      <c r="B8" s="500"/>
      <c r="C8" s="500"/>
      <c r="D8" s="500"/>
      <c r="E8" s="500"/>
      <c r="F8" s="500"/>
      <c r="G8" s="116">
        <v>15080</v>
      </c>
      <c r="H8" s="117">
        <v>60931</v>
      </c>
      <c r="J8" s="298"/>
    </row>
    <row r="9" spans="1:8" ht="15">
      <c r="A9" s="8" t="s">
        <v>373</v>
      </c>
      <c r="B9" s="8"/>
      <c r="C9" s="8"/>
      <c r="D9" s="8"/>
      <c r="E9" s="8"/>
      <c r="F9" s="8"/>
      <c r="G9" s="116">
        <v>11</v>
      </c>
      <c r="H9" s="117">
        <v>11</v>
      </c>
    </row>
    <row r="10" spans="1:10" ht="15">
      <c r="A10" s="19" t="s">
        <v>374</v>
      </c>
      <c r="B10" s="20"/>
      <c r="C10" s="20"/>
      <c r="D10" s="20"/>
      <c r="E10" s="20"/>
      <c r="F10" s="20"/>
      <c r="G10" s="122">
        <f>SUM(G6:G9)</f>
        <v>1569047</v>
      </c>
      <c r="H10" s="123">
        <f>SUM(H6:H9)</f>
        <v>1581204</v>
      </c>
      <c r="J10" s="298"/>
    </row>
    <row r="11" ht="12.75">
      <c r="I11" s="298"/>
    </row>
    <row r="12" s="383" customFormat="1" ht="12.75">
      <c r="A12" s="1" t="s">
        <v>573</v>
      </c>
    </row>
    <row r="13" s="383" customFormat="1" ht="12.75">
      <c r="A13" s="1" t="s">
        <v>574</v>
      </c>
    </row>
    <row r="14" ht="12.75">
      <c r="A14" s="346"/>
    </row>
    <row r="15" spans="1:10" ht="15">
      <c r="A15" s="8" t="s">
        <v>575</v>
      </c>
      <c r="B15" s="8"/>
      <c r="C15" s="8"/>
      <c r="D15" s="8"/>
      <c r="E15" s="8"/>
      <c r="F15" s="8"/>
      <c r="G15" s="8"/>
      <c r="H15" s="8"/>
      <c r="I15" s="13"/>
      <c r="J15" s="8"/>
    </row>
    <row r="16" spans="1:10" ht="15">
      <c r="A16" s="8"/>
      <c r="B16" s="8"/>
      <c r="C16" s="8"/>
      <c r="D16" s="8"/>
      <c r="E16" s="8"/>
      <c r="F16" s="8"/>
      <c r="G16" s="8"/>
      <c r="H16" s="8"/>
      <c r="I16" s="13"/>
      <c r="J16" s="8"/>
    </row>
    <row r="17" spans="1:10" ht="15">
      <c r="A17" s="8" t="s">
        <v>199</v>
      </c>
      <c r="B17" s="8"/>
      <c r="C17" s="8"/>
      <c r="D17" s="8"/>
      <c r="E17" s="8"/>
      <c r="F17" s="8">
        <v>155</v>
      </c>
      <c r="G17" s="8"/>
      <c r="H17" s="8"/>
      <c r="I17" s="13"/>
      <c r="J17" s="8"/>
    </row>
    <row r="18" spans="1:10" ht="15">
      <c r="A18" s="8" t="s">
        <v>208</v>
      </c>
      <c r="B18" s="8"/>
      <c r="C18" s="8"/>
      <c r="D18" s="8"/>
      <c r="E18" s="8"/>
      <c r="F18" s="8">
        <v>-13</v>
      </c>
      <c r="G18" s="8"/>
      <c r="H18" s="294"/>
      <c r="I18" s="13"/>
      <c r="J18" s="8"/>
    </row>
    <row r="19" spans="1:10" ht="15">
      <c r="A19" s="8" t="s">
        <v>207</v>
      </c>
      <c r="B19" s="8"/>
      <c r="C19" s="8"/>
      <c r="D19" s="8"/>
      <c r="E19" s="8"/>
      <c r="F19" s="8">
        <v>-36</v>
      </c>
      <c r="G19" s="8"/>
      <c r="H19" s="8"/>
      <c r="I19" s="13"/>
      <c r="J19" s="8"/>
    </row>
    <row r="20" spans="1:10" ht="15">
      <c r="A20" s="8" t="s">
        <v>582</v>
      </c>
      <c r="B20" s="8"/>
      <c r="C20" s="8"/>
      <c r="D20" s="8"/>
      <c r="E20" s="8"/>
      <c r="F20" s="8">
        <v>-54</v>
      </c>
      <c r="G20" s="8"/>
      <c r="H20" s="8"/>
      <c r="I20" s="13"/>
      <c r="J20" s="8"/>
    </row>
    <row r="21" spans="1:10" ht="15">
      <c r="A21" s="8" t="s">
        <v>719</v>
      </c>
      <c r="B21" s="8"/>
      <c r="C21" s="8"/>
      <c r="D21" s="8"/>
      <c r="E21" s="8"/>
      <c r="F21" s="13">
        <v>44</v>
      </c>
      <c r="G21" s="8"/>
      <c r="H21" s="8"/>
      <c r="I21" s="13"/>
      <c r="J21" s="8"/>
    </row>
    <row r="22" spans="1:10" ht="15">
      <c r="A22" s="8" t="s">
        <v>583</v>
      </c>
      <c r="B22" s="8"/>
      <c r="C22" s="8"/>
      <c r="D22" s="8"/>
      <c r="E22" s="8"/>
      <c r="F22" s="13">
        <v>-16</v>
      </c>
      <c r="G22" s="8"/>
      <c r="H22" s="8"/>
      <c r="I22" s="13"/>
      <c r="J22" s="8"/>
    </row>
    <row r="23" spans="1:10" ht="15">
      <c r="A23" s="8" t="s">
        <v>212</v>
      </c>
      <c r="B23" s="8"/>
      <c r="C23" s="8"/>
      <c r="D23" s="8"/>
      <c r="E23" s="8"/>
      <c r="F23" s="15">
        <v>-92</v>
      </c>
      <c r="G23" s="8"/>
      <c r="H23" s="8"/>
      <c r="I23" s="13"/>
      <c r="J23" s="8"/>
    </row>
    <row r="24" spans="1:10" ht="15">
      <c r="A24" s="8"/>
      <c r="B24" s="8"/>
      <c r="C24" s="8"/>
      <c r="D24" s="8"/>
      <c r="E24" s="8"/>
      <c r="F24" s="8">
        <f>SUM(F17:F23)</f>
        <v>-12</v>
      </c>
      <c r="G24" s="8"/>
      <c r="H24" s="8"/>
      <c r="I24" s="13"/>
      <c r="J24" s="8"/>
    </row>
    <row r="25" spans="1:10" ht="15">
      <c r="A25" s="8"/>
      <c r="B25" s="8"/>
      <c r="C25" s="8"/>
      <c r="D25" s="8"/>
      <c r="E25" s="8"/>
      <c r="F25" s="8"/>
      <c r="G25" s="8"/>
      <c r="H25" s="8"/>
      <c r="I25" s="13"/>
      <c r="J25" s="8"/>
    </row>
    <row r="26" spans="1:10" ht="15">
      <c r="A26" s="8"/>
      <c r="B26" s="8"/>
      <c r="C26" s="8"/>
      <c r="D26" s="8"/>
      <c r="E26" s="8"/>
      <c r="F26" s="8"/>
      <c r="G26" s="8"/>
      <c r="H26" s="8"/>
      <c r="I26" s="13"/>
      <c r="J26" s="8"/>
    </row>
    <row r="27" spans="1:10" ht="15">
      <c r="A27" s="8"/>
      <c r="B27" s="8"/>
      <c r="C27" s="8"/>
      <c r="D27" s="8"/>
      <c r="E27" s="8"/>
      <c r="F27" s="8"/>
      <c r="G27" s="8"/>
      <c r="H27" s="8"/>
      <c r="I27" s="13"/>
      <c r="J27" s="8"/>
    </row>
    <row r="28" spans="1:10" ht="15">
      <c r="A28" s="8"/>
      <c r="B28" s="8"/>
      <c r="C28" s="8"/>
      <c r="D28" s="8"/>
      <c r="E28" s="8"/>
      <c r="F28" s="8"/>
      <c r="G28" s="8"/>
      <c r="H28" s="8"/>
      <c r="I28" s="13"/>
      <c r="J28" s="8"/>
    </row>
    <row r="29" spans="1:10" ht="15">
      <c r="A29" s="8"/>
      <c r="B29" s="8"/>
      <c r="C29" s="8"/>
      <c r="D29" s="8"/>
      <c r="E29" s="8"/>
      <c r="F29" s="8"/>
      <c r="G29" s="8"/>
      <c r="H29" s="8"/>
      <c r="I29" s="13"/>
      <c r="J29" s="8"/>
    </row>
    <row r="30" ht="15">
      <c r="A30" s="8" t="s">
        <v>576</v>
      </c>
    </row>
    <row r="32" spans="1:6" ht="15">
      <c r="A32" s="8" t="s">
        <v>200</v>
      </c>
      <c r="F32">
        <v>564</v>
      </c>
    </row>
    <row r="33" spans="1:6" ht="15">
      <c r="A33" s="8" t="s">
        <v>201</v>
      </c>
      <c r="F33">
        <v>414</v>
      </c>
    </row>
    <row r="34" spans="1:6" ht="15">
      <c r="A34" s="8" t="s">
        <v>202</v>
      </c>
      <c r="F34">
        <v>48</v>
      </c>
    </row>
    <row r="35" spans="1:6" ht="15">
      <c r="A35" s="8" t="s">
        <v>720</v>
      </c>
      <c r="F35">
        <v>63</v>
      </c>
    </row>
    <row r="36" spans="1:6" ht="15">
      <c r="A36" s="8" t="s">
        <v>203</v>
      </c>
      <c r="F36">
        <v>315</v>
      </c>
    </row>
    <row r="37" spans="1:6" ht="15">
      <c r="A37" s="8" t="s">
        <v>204</v>
      </c>
      <c r="F37">
        <v>77</v>
      </c>
    </row>
    <row r="38" spans="1:6" ht="15">
      <c r="A38" s="8" t="s">
        <v>205</v>
      </c>
      <c r="F38">
        <v>162</v>
      </c>
    </row>
    <row r="39" spans="1:6" ht="15">
      <c r="A39" s="8" t="s">
        <v>206</v>
      </c>
      <c r="F39">
        <v>-59</v>
      </c>
    </row>
    <row r="40" spans="1:6" ht="15">
      <c r="A40" s="8" t="s">
        <v>209</v>
      </c>
      <c r="F40">
        <v>-15</v>
      </c>
    </row>
    <row r="42" ht="12.75">
      <c r="F42" s="446">
        <f>SUM(F32:F40)</f>
        <v>1569</v>
      </c>
    </row>
  </sheetData>
  <sheetProtection/>
  <mergeCells count="3">
    <mergeCell ref="A6:F6"/>
    <mergeCell ref="A8:F8"/>
    <mergeCell ref="A7:F7"/>
  </mergeCell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21.xml><?xml version="1.0" encoding="utf-8"?>
<worksheet xmlns="http://schemas.openxmlformats.org/spreadsheetml/2006/main" xmlns:r="http://schemas.openxmlformats.org/officeDocument/2006/relationships">
  <dimension ref="A2:I31"/>
  <sheetViews>
    <sheetView workbookViewId="0" topLeftCell="A3">
      <selection activeCell="K55" sqref="K55"/>
    </sheetView>
  </sheetViews>
  <sheetFormatPr defaultColWidth="11.421875" defaultRowHeight="12.75"/>
  <cols>
    <col min="8" max="8" width="16.421875" style="0" customWidth="1"/>
  </cols>
  <sheetData>
    <row r="2" spans="1:6" ht="15">
      <c r="A2" s="6" t="s">
        <v>88</v>
      </c>
      <c r="B2" s="7"/>
      <c r="C2" s="7"/>
      <c r="D2" s="7"/>
      <c r="E2" s="7"/>
      <c r="F2" s="7"/>
    </row>
    <row r="3" spans="1:5" ht="15">
      <c r="A3" s="8"/>
      <c r="B3" s="8"/>
      <c r="C3" s="8"/>
      <c r="D3" s="8"/>
      <c r="E3" s="8"/>
    </row>
    <row r="4" spans="1:6" ht="15">
      <c r="A4" s="80" t="s">
        <v>378</v>
      </c>
      <c r="B4" s="80"/>
      <c r="C4" s="8"/>
      <c r="D4" s="8"/>
      <c r="E4" s="104">
        <f>Resultatregnskap!C5</f>
        <v>40543</v>
      </c>
      <c r="F4" s="105">
        <f>Resultatregnskap!D5</f>
        <v>40178</v>
      </c>
    </row>
    <row r="5" spans="1:9" ht="15">
      <c r="A5" s="80"/>
      <c r="B5" s="80"/>
      <c r="C5" s="8"/>
      <c r="D5" s="8"/>
      <c r="E5" s="104"/>
      <c r="F5" s="105"/>
      <c r="H5" s="8"/>
      <c r="I5" s="382"/>
    </row>
    <row r="6" spans="1:9" ht="15">
      <c r="A6" s="55" t="s">
        <v>159</v>
      </c>
      <c r="B6" s="53"/>
      <c r="C6" s="8"/>
      <c r="D6" s="8"/>
      <c r="E6" s="135">
        <v>4661</v>
      </c>
      <c r="F6" s="136">
        <v>8315</v>
      </c>
      <c r="H6" s="8"/>
      <c r="I6" s="382"/>
    </row>
    <row r="7" spans="1:9" ht="15">
      <c r="A7" s="55" t="s">
        <v>156</v>
      </c>
      <c r="B7" s="53"/>
      <c r="C7" s="8"/>
      <c r="D7" s="8"/>
      <c r="E7" s="135"/>
      <c r="F7" s="136">
        <v>5778</v>
      </c>
      <c r="H7" s="8"/>
      <c r="I7" s="382"/>
    </row>
    <row r="8" spans="1:9" ht="15">
      <c r="A8" s="55" t="s">
        <v>157</v>
      </c>
      <c r="B8" s="55"/>
      <c r="C8" s="8"/>
      <c r="D8" s="8"/>
      <c r="E8" s="135">
        <v>13179</v>
      </c>
      <c r="F8" s="136">
        <v>13955</v>
      </c>
      <c r="H8" s="8"/>
      <c r="I8" s="382"/>
    </row>
    <row r="9" spans="1:9" ht="15">
      <c r="A9" s="55" t="s">
        <v>158</v>
      </c>
      <c r="B9" s="55"/>
      <c r="C9" s="8"/>
      <c r="D9" s="8"/>
      <c r="E9" s="135">
        <v>30726</v>
      </c>
      <c r="F9" s="136">
        <v>16217</v>
      </c>
      <c r="H9" s="8"/>
      <c r="I9" s="382"/>
    </row>
    <row r="10" spans="1:9" ht="15">
      <c r="A10" s="55" t="s">
        <v>286</v>
      </c>
      <c r="B10" s="55"/>
      <c r="C10" s="8"/>
      <c r="D10" s="8"/>
      <c r="E10" s="135">
        <v>7104</v>
      </c>
      <c r="F10" s="136">
        <v>12755</v>
      </c>
      <c r="H10" s="8"/>
      <c r="I10" s="135"/>
    </row>
    <row r="11" spans="1:6" ht="15">
      <c r="A11" s="55" t="s">
        <v>165</v>
      </c>
      <c r="B11" s="55"/>
      <c r="C11" s="8"/>
      <c r="D11" s="8"/>
      <c r="E11" s="135"/>
      <c r="F11" s="136">
        <v>0</v>
      </c>
    </row>
    <row r="12" spans="1:6" ht="15">
      <c r="A12" s="82" t="s">
        <v>366</v>
      </c>
      <c r="B12" s="82"/>
      <c r="C12" s="20"/>
      <c r="D12" s="20"/>
      <c r="E12" s="137">
        <f>SUM(E6:E11)</f>
        <v>55670</v>
      </c>
      <c r="F12" s="138">
        <f>SUM(F6:F11)</f>
        <v>57020</v>
      </c>
    </row>
    <row r="15" spans="1:3" s="79" customFormat="1" ht="12.75">
      <c r="A15" s="88" t="s">
        <v>587</v>
      </c>
      <c r="B15" s="462"/>
      <c r="C15" s="462"/>
    </row>
    <row r="16" s="79" customFormat="1" ht="12.75">
      <c r="A16" s="79" t="s">
        <v>451</v>
      </c>
    </row>
    <row r="17" s="79" customFormat="1" ht="12.75">
      <c r="A17" s="79" t="s">
        <v>97</v>
      </c>
    </row>
    <row r="18" s="79" customFormat="1" ht="12.75">
      <c r="A18" s="79" t="s">
        <v>96</v>
      </c>
    </row>
    <row r="19" s="79" customFormat="1" ht="12.75">
      <c r="A19" s="79" t="s">
        <v>599</v>
      </c>
    </row>
    <row r="20" s="79" customFormat="1" ht="12.75">
      <c r="A20" s="79" t="s">
        <v>603</v>
      </c>
    </row>
    <row r="21" s="79" customFormat="1" ht="12.75">
      <c r="A21" s="79" t="s">
        <v>558</v>
      </c>
    </row>
    <row r="22" s="79" customFormat="1" ht="12.75"/>
    <row r="23" s="79" customFormat="1" ht="12.75">
      <c r="A23" s="79" t="s">
        <v>525</v>
      </c>
    </row>
    <row r="24" s="79" customFormat="1" ht="12.75">
      <c r="A24" s="79" t="s">
        <v>597</v>
      </c>
    </row>
    <row r="25" s="79" customFormat="1" ht="12.75">
      <c r="A25" s="79" t="s">
        <v>598</v>
      </c>
    </row>
    <row r="26" s="79" customFormat="1" ht="12.75">
      <c r="A26" s="79" t="s">
        <v>554</v>
      </c>
    </row>
    <row r="27" s="79" customFormat="1" ht="12.75">
      <c r="A27" s="79" t="s">
        <v>555</v>
      </c>
    </row>
    <row r="28" s="79" customFormat="1" ht="12.75">
      <c r="A28" s="79" t="s">
        <v>556</v>
      </c>
    </row>
    <row r="29" s="79" customFormat="1" ht="12.75">
      <c r="A29" s="79" t="s">
        <v>557</v>
      </c>
    </row>
    <row r="30" s="79" customFormat="1" ht="12.75"/>
    <row r="31" s="79" customFormat="1" ht="12.75">
      <c r="A31" s="79" t="s">
        <v>604</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22.xml><?xml version="1.0" encoding="utf-8"?>
<worksheet xmlns="http://schemas.openxmlformats.org/spreadsheetml/2006/main" xmlns:r="http://schemas.openxmlformats.org/officeDocument/2006/relationships">
  <dimension ref="A2:I27"/>
  <sheetViews>
    <sheetView workbookViewId="0" topLeftCell="A1">
      <selection activeCell="A18" sqref="A18"/>
    </sheetView>
  </sheetViews>
  <sheetFormatPr defaultColWidth="11.421875" defaultRowHeight="12.75"/>
  <sheetData>
    <row r="2" spans="1:9" ht="14.25">
      <c r="A2" s="506" t="s">
        <v>62</v>
      </c>
      <c r="B2" s="506"/>
      <c r="C2" s="506"/>
      <c r="D2" s="506"/>
      <c r="E2" s="506"/>
      <c r="F2" s="506"/>
      <c r="G2" s="321"/>
      <c r="H2" s="58"/>
      <c r="I2" s="58"/>
    </row>
    <row r="4" spans="1:8" ht="15.75">
      <c r="A4" s="507" t="s">
        <v>63</v>
      </c>
      <c r="B4" s="507"/>
      <c r="C4" s="507"/>
      <c r="D4" s="507"/>
      <c r="E4" s="507"/>
      <c r="F4" s="104">
        <f>Resultatregnskap!C5</f>
        <v>40543</v>
      </c>
      <c r="G4" s="328">
        <f>Resultatregnskap!D5</f>
        <v>40178</v>
      </c>
      <c r="H4" s="319" t="s">
        <v>789</v>
      </c>
    </row>
    <row r="5" spans="1:5" ht="12.75">
      <c r="A5" s="479"/>
      <c r="B5" s="479"/>
      <c r="C5" s="479"/>
      <c r="D5" s="479"/>
      <c r="E5" s="479"/>
    </row>
    <row r="6" spans="1:5" ht="15.75">
      <c r="A6" s="480" t="s">
        <v>64</v>
      </c>
      <c r="B6" s="480"/>
      <c r="C6" s="480"/>
      <c r="D6" s="480"/>
      <c r="E6" s="480"/>
    </row>
    <row r="7" spans="1:8" ht="15.75">
      <c r="A7" s="502" t="s">
        <v>65</v>
      </c>
      <c r="B7" s="502"/>
      <c r="C7" s="502"/>
      <c r="D7" s="502"/>
      <c r="E7" s="502"/>
      <c r="F7" s="335">
        <v>8428</v>
      </c>
      <c r="G7" s="347">
        <v>8195</v>
      </c>
      <c r="H7" s="311" t="s">
        <v>66</v>
      </c>
    </row>
    <row r="8" spans="1:8" ht="15.75">
      <c r="A8" s="502" t="s">
        <v>67</v>
      </c>
      <c r="B8" s="502"/>
      <c r="C8" s="502"/>
      <c r="D8" s="502"/>
      <c r="E8" s="502"/>
      <c r="F8" s="335">
        <v>21253</v>
      </c>
      <c r="G8" s="347">
        <v>20255</v>
      </c>
      <c r="H8" s="311" t="s">
        <v>68</v>
      </c>
    </row>
    <row r="9" spans="1:8" ht="15.75">
      <c r="A9" s="502" t="s">
        <v>241</v>
      </c>
      <c r="B9" s="502"/>
      <c r="C9" s="502"/>
      <c r="D9" s="502"/>
      <c r="E9" s="502"/>
      <c r="F9" s="335">
        <v>179543</v>
      </c>
      <c r="G9" s="347">
        <v>153585</v>
      </c>
      <c r="H9" s="311" t="s">
        <v>69</v>
      </c>
    </row>
    <row r="10" spans="1:8" ht="15">
      <c r="A10" s="501" t="s">
        <v>70</v>
      </c>
      <c r="B10" s="501"/>
      <c r="C10" s="501"/>
      <c r="D10" s="501"/>
      <c r="E10" s="501"/>
      <c r="F10" s="335">
        <v>69165</v>
      </c>
      <c r="G10" s="119">
        <v>17545</v>
      </c>
      <c r="H10" s="311" t="s">
        <v>71</v>
      </c>
    </row>
    <row r="11" spans="1:8" ht="15">
      <c r="A11" s="501" t="s">
        <v>72</v>
      </c>
      <c r="B11" s="501"/>
      <c r="C11" s="501"/>
      <c r="D11" s="501"/>
      <c r="E11" s="501"/>
      <c r="F11" s="335">
        <v>5235</v>
      </c>
      <c r="G11" s="119">
        <v>7313</v>
      </c>
      <c r="H11" s="311" t="s">
        <v>73</v>
      </c>
    </row>
    <row r="12" spans="1:8" ht="15.75">
      <c r="A12" s="503" t="s">
        <v>74</v>
      </c>
      <c r="B12" s="503"/>
      <c r="C12" s="503"/>
      <c r="D12" s="503"/>
      <c r="E12" s="503"/>
      <c r="F12" s="335">
        <v>111214</v>
      </c>
      <c r="G12" s="347">
        <v>104825</v>
      </c>
      <c r="H12" s="311" t="s">
        <v>75</v>
      </c>
    </row>
    <row r="13" spans="1:8" ht="15.75">
      <c r="A13" s="503" t="s">
        <v>76</v>
      </c>
      <c r="B13" s="503"/>
      <c r="C13" s="503"/>
      <c r="D13" s="503"/>
      <c r="E13" s="503"/>
      <c r="F13" s="335">
        <v>70127</v>
      </c>
      <c r="G13" s="347">
        <v>70476</v>
      </c>
      <c r="H13" s="311" t="s">
        <v>77</v>
      </c>
    </row>
    <row r="14" spans="1:7" ht="15.75">
      <c r="A14" s="505" t="s">
        <v>78</v>
      </c>
      <c r="B14" s="505"/>
      <c r="C14" s="505"/>
      <c r="D14" s="505"/>
      <c r="E14" s="505"/>
      <c r="F14" s="348">
        <f>SUBTOTAL(9,F7:F13)</f>
        <v>464965</v>
      </c>
      <c r="G14" s="349">
        <f>SUBTOTAL(9,G7:G13)</f>
        <v>382194</v>
      </c>
    </row>
    <row r="15" spans="1:7" ht="15.75">
      <c r="A15" s="503" t="s">
        <v>79</v>
      </c>
      <c r="B15" s="503"/>
      <c r="C15" s="503"/>
      <c r="D15" s="503"/>
      <c r="E15" s="503"/>
      <c r="F15" s="335">
        <v>122289</v>
      </c>
      <c r="G15" s="298">
        <v>116458</v>
      </c>
    </row>
    <row r="16" spans="1:8" ht="15.75">
      <c r="A16" s="504" t="s">
        <v>366</v>
      </c>
      <c r="B16" s="504"/>
      <c r="C16" s="504"/>
      <c r="D16" s="504"/>
      <c r="E16" s="504"/>
      <c r="F16" s="350">
        <f>SUBTOTAL(9,F7:F15)</f>
        <v>587254</v>
      </c>
      <c r="G16" s="351">
        <f>SUBTOTAL(9,G7:G15)</f>
        <v>498652</v>
      </c>
      <c r="H16" s="454"/>
    </row>
    <row r="18" spans="1:9" ht="12.75">
      <c r="A18" s="79" t="s">
        <v>448</v>
      </c>
      <c r="B18" s="79"/>
      <c r="C18" s="79"/>
      <c r="D18" s="79"/>
      <c r="E18" s="79"/>
      <c r="F18" s="79"/>
      <c r="G18" s="79"/>
      <c r="H18" s="79"/>
      <c r="I18" s="79"/>
    </row>
    <row r="19" spans="1:6" ht="12.75">
      <c r="A19" s="79" t="s">
        <v>453</v>
      </c>
      <c r="F19" s="298"/>
    </row>
    <row r="20" ht="12.75">
      <c r="A20" s="79" t="s">
        <v>452</v>
      </c>
    </row>
    <row r="21" ht="12.75">
      <c r="A21" s="79" t="s">
        <v>454</v>
      </c>
    </row>
    <row r="24" ht="12.75">
      <c r="A24" s="1"/>
    </row>
    <row r="25" ht="12.75">
      <c r="A25" s="1"/>
    </row>
    <row r="26" spans="1:5" ht="15">
      <c r="A26" s="501"/>
      <c r="B26" s="501"/>
      <c r="C26" s="501"/>
      <c r="D26" s="501"/>
      <c r="E26" s="501"/>
    </row>
    <row r="27" spans="1:5" ht="15">
      <c r="A27" s="501"/>
      <c r="B27" s="501"/>
      <c r="C27" s="501"/>
      <c r="D27" s="501"/>
      <c r="E27" s="501"/>
    </row>
  </sheetData>
  <sheetProtection/>
  <mergeCells count="16">
    <mergeCell ref="A13:E13"/>
    <mergeCell ref="A14:E14"/>
    <mergeCell ref="A2:F2"/>
    <mergeCell ref="A4:E4"/>
    <mergeCell ref="A5:E5"/>
    <mergeCell ref="A6:E6"/>
    <mergeCell ref="A26:E26"/>
    <mergeCell ref="A27:E27"/>
    <mergeCell ref="A7:E7"/>
    <mergeCell ref="A8:E8"/>
    <mergeCell ref="A15:E15"/>
    <mergeCell ref="A16:E16"/>
    <mergeCell ref="A9:E9"/>
    <mergeCell ref="A10:E10"/>
    <mergeCell ref="A11:E11"/>
    <mergeCell ref="A12:E12"/>
  </mergeCells>
  <printOptions/>
  <pageMargins left="0.7874015748031497" right="0.7874015748031497" top="0.984251968503937" bottom="0.984251968503937" header="0.5118110236220472" footer="0.5118110236220472"/>
  <pageSetup horizontalDpi="1200" verticalDpi="1200" orientation="portrait" paperSize="9" scale="70" r:id="rId1"/>
  <headerFooter alignWithMargins="0">
    <oddHeader xml:space="preserve">&amp;LUniversiteter og høyskoler - standard mal for årsregnskap </oddHeader>
    <oddFooter>&amp;RSide &amp;P av &amp;N</oddFooter>
  </headerFooter>
</worksheet>
</file>

<file path=xl/worksheets/sheet23.xml><?xml version="1.0" encoding="utf-8"?>
<worksheet xmlns="http://schemas.openxmlformats.org/spreadsheetml/2006/main" xmlns:r="http://schemas.openxmlformats.org/officeDocument/2006/relationships">
  <dimension ref="A2:H71"/>
  <sheetViews>
    <sheetView workbookViewId="0" topLeftCell="A1">
      <selection activeCell="A70" sqref="A70"/>
    </sheetView>
  </sheetViews>
  <sheetFormatPr defaultColWidth="11.421875" defaultRowHeight="15" customHeight="1"/>
  <cols>
    <col min="1" max="1" width="69.57421875" style="252" customWidth="1"/>
    <col min="2" max="4" width="15.7109375" style="251" customWidth="1"/>
    <col min="5" max="5" width="15.7109375" style="252" customWidth="1"/>
    <col min="6" max="6" width="12.00390625" style="252" bestFit="1" customWidth="1"/>
    <col min="7" max="16384" width="11.421875" style="252" customWidth="1"/>
  </cols>
  <sheetData>
    <row r="2" spans="1:4" s="249" customFormat="1" ht="15" customHeight="1">
      <c r="A2" s="247" t="s">
        <v>252</v>
      </c>
      <c r="B2" s="248"/>
      <c r="C2" s="248"/>
      <c r="D2" s="248"/>
    </row>
    <row r="4" ht="15" customHeight="1">
      <c r="A4" s="250" t="s">
        <v>678</v>
      </c>
    </row>
    <row r="5" ht="15" customHeight="1" thickBot="1"/>
    <row r="6" spans="1:5" s="249" customFormat="1" ht="48" thickBot="1">
      <c r="A6" s="253"/>
      <c r="B6" s="254" t="s">
        <v>679</v>
      </c>
      <c r="C6" s="254" t="s">
        <v>680</v>
      </c>
      <c r="D6" s="254" t="s">
        <v>681</v>
      </c>
      <c r="E6" s="254" t="s">
        <v>682</v>
      </c>
    </row>
    <row r="7" spans="1:5" s="249" customFormat="1" ht="16.5" thickBot="1">
      <c r="A7" s="255"/>
      <c r="B7" s="256">
        <f>Resultatregnskap!C5</f>
        <v>40543</v>
      </c>
      <c r="C7" s="257">
        <f>Resultatregnskap!C5</f>
        <v>40543</v>
      </c>
      <c r="D7" s="257">
        <f>Resultatregnskap!C5</f>
        <v>40543</v>
      </c>
      <c r="E7" s="258">
        <f>Resultatregnskap!D5</f>
        <v>40178</v>
      </c>
    </row>
    <row r="8" spans="1:5" s="249" customFormat="1" ht="15" customHeight="1">
      <c r="A8" s="259" t="s">
        <v>289</v>
      </c>
      <c r="B8" s="260"/>
      <c r="C8" s="260"/>
      <c r="D8" s="260"/>
      <c r="E8" s="260"/>
    </row>
    <row r="9" spans="1:5" s="263" customFormat="1" ht="15" customHeight="1">
      <c r="A9" s="261" t="s">
        <v>461</v>
      </c>
      <c r="B9" s="384">
        <v>3710722</v>
      </c>
      <c r="C9" s="384">
        <f>Resultatregnskap!C7</f>
        <v>3665331</v>
      </c>
      <c r="D9" s="384">
        <f aca="true" t="shared" si="0" ref="D9:D14">B9-C9</f>
        <v>45391</v>
      </c>
      <c r="E9" s="384">
        <f>Resultatregnskap!D7</f>
        <v>3518628</v>
      </c>
    </row>
    <row r="10" spans="1:8" s="263" customFormat="1" ht="15" customHeight="1">
      <c r="A10" s="261" t="s">
        <v>634</v>
      </c>
      <c r="B10" s="384"/>
      <c r="C10" s="384">
        <v>0</v>
      </c>
      <c r="D10" s="384">
        <f t="shared" si="0"/>
        <v>0</v>
      </c>
      <c r="E10" s="384">
        <v>0</v>
      </c>
      <c r="F10" s="471"/>
      <c r="G10" s="471"/>
      <c r="H10" s="471"/>
    </row>
    <row r="11" spans="1:8" s="263" customFormat="1" ht="15" customHeight="1">
      <c r="A11" s="261" t="s">
        <v>703</v>
      </c>
      <c r="B11" s="384">
        <v>1181597</v>
      </c>
      <c r="C11" s="384">
        <f>Resultatregnskap!C9</f>
        <v>1186095</v>
      </c>
      <c r="D11" s="384">
        <f t="shared" si="0"/>
        <v>-4498</v>
      </c>
      <c r="E11" s="384">
        <f>Resultatregnskap!D9</f>
        <v>1102360</v>
      </c>
      <c r="F11" s="471"/>
      <c r="G11" s="472"/>
      <c r="H11" s="471"/>
    </row>
    <row r="12" spans="1:8" s="263" customFormat="1" ht="15" customHeight="1">
      <c r="A12" s="261" t="s">
        <v>290</v>
      </c>
      <c r="B12" s="384"/>
      <c r="C12" s="384">
        <v>0</v>
      </c>
      <c r="D12" s="384">
        <f t="shared" si="0"/>
        <v>0</v>
      </c>
      <c r="E12" s="384">
        <f>Resultatregnskap!D10</f>
        <v>2283</v>
      </c>
      <c r="F12" s="471"/>
      <c r="G12" s="471"/>
      <c r="H12" s="471"/>
    </row>
    <row r="13" spans="1:7" s="263" customFormat="1" ht="15" customHeight="1">
      <c r="A13" s="261" t="s">
        <v>258</v>
      </c>
      <c r="B13" s="384">
        <v>252965</v>
      </c>
      <c r="C13" s="384">
        <f>Resultatregnskap!C11</f>
        <v>246361</v>
      </c>
      <c r="D13" s="384">
        <f t="shared" si="0"/>
        <v>6604</v>
      </c>
      <c r="E13" s="434">
        <f>Resultatregnskap!D11</f>
        <v>211581</v>
      </c>
      <c r="F13" s="468"/>
      <c r="G13" s="468"/>
    </row>
    <row r="14" spans="1:7" s="263" customFormat="1" ht="15" customHeight="1">
      <c r="A14" s="261" t="s">
        <v>291</v>
      </c>
      <c r="B14" s="384"/>
      <c r="C14" s="384">
        <f>Resultatregnskap!C12</f>
        <v>0</v>
      </c>
      <c r="D14" s="384">
        <f t="shared" si="0"/>
        <v>0</v>
      </c>
      <c r="E14" s="434">
        <v>0</v>
      </c>
      <c r="F14" s="468"/>
      <c r="G14" s="468"/>
    </row>
    <row r="15" spans="1:7" s="249" customFormat="1" ht="15" customHeight="1">
      <c r="A15" s="264" t="s">
        <v>259</v>
      </c>
      <c r="B15" s="274">
        <f>SUM(B9:B14)</f>
        <v>5145284</v>
      </c>
      <c r="C15" s="274">
        <f>SUM(C9:C14)</f>
        <v>5097787</v>
      </c>
      <c r="D15" s="274">
        <f>SUM(D9:D14)</f>
        <v>47497</v>
      </c>
      <c r="E15" s="464">
        <f>SUM(E9:E14)</f>
        <v>4834852</v>
      </c>
      <c r="F15" s="469"/>
      <c r="G15" s="470"/>
    </row>
    <row r="16" spans="1:7" s="249" customFormat="1" ht="15" customHeight="1">
      <c r="A16" s="265"/>
      <c r="B16" s="262"/>
      <c r="C16" s="262"/>
      <c r="D16" s="260"/>
      <c r="E16" s="465"/>
      <c r="F16" s="470"/>
      <c r="G16" s="470"/>
    </row>
    <row r="17" spans="1:7" s="249" customFormat="1" ht="15" customHeight="1">
      <c r="A17" s="259" t="s">
        <v>292</v>
      </c>
      <c r="B17" s="266"/>
      <c r="C17" s="266"/>
      <c r="D17" s="260"/>
      <c r="E17" s="466"/>
      <c r="F17" s="470"/>
      <c r="G17" s="470"/>
    </row>
    <row r="18" spans="1:7" s="249" customFormat="1" ht="15" customHeight="1">
      <c r="A18" s="261" t="s">
        <v>636</v>
      </c>
      <c r="B18" s="434">
        <v>3308126</v>
      </c>
      <c r="C18" s="384">
        <f>Resultatregnskap!C16</f>
        <v>3120492</v>
      </c>
      <c r="D18" s="384">
        <f>B18-C18</f>
        <v>187634</v>
      </c>
      <c r="E18" s="467">
        <f>Resultatregnskap!D16</f>
        <v>2875639</v>
      </c>
      <c r="F18" s="470"/>
      <c r="G18" s="470"/>
    </row>
    <row r="19" spans="1:7" s="249" customFormat="1" ht="15" customHeight="1">
      <c r="A19" s="261" t="s">
        <v>293</v>
      </c>
      <c r="B19" s="262"/>
      <c r="C19" s="384">
        <f>Resultatregnskap!C17</f>
        <v>996</v>
      </c>
      <c r="D19" s="384">
        <f>B19-C19</f>
        <v>-996</v>
      </c>
      <c r="E19" s="467">
        <f>Resultatregnskap!D17</f>
        <v>1034</v>
      </c>
      <c r="F19" s="470"/>
      <c r="G19" s="470"/>
    </row>
    <row r="20" spans="1:7" s="249" customFormat="1" ht="15" customHeight="1">
      <c r="A20" s="261" t="s">
        <v>294</v>
      </c>
      <c r="B20" s="262">
        <v>1377623</v>
      </c>
      <c r="C20" s="384">
        <f>Resultatregnskap!C18</f>
        <v>1368813</v>
      </c>
      <c r="D20" s="384">
        <f>B20-C20</f>
        <v>8810</v>
      </c>
      <c r="E20" s="467">
        <f>Resultatregnskap!D18</f>
        <v>1300638</v>
      </c>
      <c r="F20" s="470"/>
      <c r="G20" s="470"/>
    </row>
    <row r="21" spans="1:7" s="249" customFormat="1" ht="15" customHeight="1">
      <c r="A21" s="261" t="s">
        <v>635</v>
      </c>
      <c r="B21" s="262"/>
      <c r="C21" s="384">
        <f>Resultatregnskap!C19</f>
        <v>0</v>
      </c>
      <c r="D21" s="384">
        <v>0</v>
      </c>
      <c r="E21" s="467">
        <f>Resultatregnskap!D19</f>
        <v>0</v>
      </c>
      <c r="F21" s="470"/>
      <c r="G21" s="470"/>
    </row>
    <row r="22" spans="1:7" s="249" customFormat="1" ht="15" customHeight="1">
      <c r="A22" s="261" t="s">
        <v>295</v>
      </c>
      <c r="B22" s="262">
        <v>600000</v>
      </c>
      <c r="C22" s="384">
        <f>Resultatregnskap!C20</f>
        <v>600593</v>
      </c>
      <c r="D22" s="384">
        <f>B22-C22</f>
        <v>-593</v>
      </c>
      <c r="E22" s="467">
        <f>Resultatregnskap!D20</f>
        <v>559961</v>
      </c>
      <c r="F22" s="470"/>
      <c r="G22" s="470"/>
    </row>
    <row r="23" spans="1:7" s="249" customFormat="1" ht="15" customHeight="1">
      <c r="A23" s="261" t="s">
        <v>296</v>
      </c>
      <c r="B23" s="262"/>
      <c r="C23" s="384">
        <f>Resultatregnskap!C21</f>
        <v>0</v>
      </c>
      <c r="D23" s="384">
        <f>B23-C23</f>
        <v>0</v>
      </c>
      <c r="E23" s="467">
        <f>Resultatregnskap!D21</f>
        <v>0</v>
      </c>
      <c r="F23" s="470"/>
      <c r="G23" s="470"/>
    </row>
    <row r="24" spans="1:7" s="249" customFormat="1" ht="15" customHeight="1">
      <c r="A24" s="264" t="s">
        <v>297</v>
      </c>
      <c r="B24" s="274">
        <f>SUM(B18:B23)</f>
        <v>5285749</v>
      </c>
      <c r="C24" s="274">
        <f>SUM(C18:C23)</f>
        <v>5090894</v>
      </c>
      <c r="D24" s="274">
        <f>SUM(D18:D23)</f>
        <v>194855</v>
      </c>
      <c r="E24" s="464">
        <f>SUM(E18:E23)</f>
        <v>4737272</v>
      </c>
      <c r="F24" s="469"/>
      <c r="G24" s="470"/>
    </row>
    <row r="25" spans="1:7" s="249" customFormat="1" ht="15" customHeight="1">
      <c r="A25" s="265"/>
      <c r="B25" s="262"/>
      <c r="C25" s="262"/>
      <c r="D25" s="260"/>
      <c r="E25" s="465"/>
      <c r="F25" s="470"/>
      <c r="G25" s="470"/>
    </row>
    <row r="26" spans="1:7" s="249" customFormat="1" ht="15" customHeight="1">
      <c r="A26" s="259" t="s">
        <v>298</v>
      </c>
      <c r="B26" s="266">
        <f>B15-B24</f>
        <v>-140465</v>
      </c>
      <c r="C26" s="266">
        <f>C15-C24</f>
        <v>6893</v>
      </c>
      <c r="D26" s="266">
        <f>D15-D24</f>
        <v>-147358</v>
      </c>
      <c r="E26" s="466">
        <f>E15-E24</f>
        <v>97580</v>
      </c>
      <c r="F26" s="470"/>
      <c r="G26" s="470"/>
    </row>
    <row r="27" spans="1:5" s="249" customFormat="1" ht="15" customHeight="1">
      <c r="A27" s="265"/>
      <c r="B27" s="262"/>
      <c r="C27" s="262"/>
      <c r="D27" s="260"/>
      <c r="E27" s="262"/>
    </row>
    <row r="28" spans="1:5" s="249" customFormat="1" ht="15" customHeight="1">
      <c r="A28" s="259" t="s">
        <v>299</v>
      </c>
      <c r="B28" s="266"/>
      <c r="C28" s="266"/>
      <c r="D28" s="260"/>
      <c r="E28" s="266"/>
    </row>
    <row r="29" spans="1:5" s="249" customFormat="1" ht="15" customHeight="1">
      <c r="A29" s="261" t="s">
        <v>300</v>
      </c>
      <c r="B29" s="262">
        <v>0</v>
      </c>
      <c r="C29" s="262">
        <f>Resultatregnskap!C27</f>
        <v>2926</v>
      </c>
      <c r="D29" s="384">
        <f>B29-C29</f>
        <v>-2926</v>
      </c>
      <c r="E29" s="262">
        <f>Resultatregnskap!D27</f>
        <v>2735</v>
      </c>
    </row>
    <row r="30" spans="1:5" s="249" customFormat="1" ht="15" customHeight="1">
      <c r="A30" s="261" t="s">
        <v>301</v>
      </c>
      <c r="B30" s="262">
        <v>0</v>
      </c>
      <c r="C30" s="262">
        <f>Resultatregnskap!C28</f>
        <v>3193</v>
      </c>
      <c r="D30" s="384">
        <f>B30-C30</f>
        <v>-3193</v>
      </c>
      <c r="E30" s="262">
        <f>Resultatregnskap!D28</f>
        <v>3222</v>
      </c>
    </row>
    <row r="31" spans="1:5" s="249" customFormat="1" ht="15" customHeight="1">
      <c r="A31" s="264" t="s">
        <v>302</v>
      </c>
      <c r="B31" s="274">
        <f>B29-B30</f>
        <v>0</v>
      </c>
      <c r="C31" s="274">
        <f>C29-C30</f>
        <v>-267</v>
      </c>
      <c r="D31" s="274">
        <f>D29-D30</f>
        <v>267</v>
      </c>
      <c r="E31" s="274">
        <f>E29-E30</f>
        <v>-487</v>
      </c>
    </row>
    <row r="32" spans="1:5" s="249" customFormat="1" ht="15" customHeight="1">
      <c r="A32" s="267"/>
      <c r="B32" s="262"/>
      <c r="C32" s="262"/>
      <c r="D32" s="260"/>
      <c r="E32" s="262"/>
    </row>
    <row r="33" spans="1:5" s="249" customFormat="1" ht="15" customHeight="1">
      <c r="A33" s="268" t="s">
        <v>318</v>
      </c>
      <c r="B33" s="266"/>
      <c r="C33" s="266"/>
      <c r="D33" s="260"/>
      <c r="E33" s="266"/>
    </row>
    <row r="34" spans="1:5" s="249" customFormat="1" ht="15" customHeight="1">
      <c r="A34" s="269" t="s">
        <v>303</v>
      </c>
      <c r="B34" s="262">
        <v>0</v>
      </c>
      <c r="C34" s="262">
        <v>0</v>
      </c>
      <c r="D34" s="384">
        <f>B34-C34</f>
        <v>0</v>
      </c>
      <c r="E34" s="262">
        <v>0</v>
      </c>
    </row>
    <row r="35" spans="1:5" s="249" customFormat="1" ht="15" customHeight="1">
      <c r="A35" s="270" t="s">
        <v>304</v>
      </c>
      <c r="B35" s="274">
        <f>SUM(B34)</f>
        <v>0</v>
      </c>
      <c r="C35" s="274">
        <f>SUM(C34)</f>
        <v>0</v>
      </c>
      <c r="D35" s="274">
        <f>SUM(D34)</f>
        <v>0</v>
      </c>
      <c r="E35" s="274">
        <f>SUM(E34)</f>
        <v>0</v>
      </c>
    </row>
    <row r="36" spans="1:5" s="249" customFormat="1" ht="15" customHeight="1">
      <c r="A36" s="267"/>
      <c r="B36" s="262"/>
      <c r="C36" s="262"/>
      <c r="D36" s="260"/>
      <c r="E36" s="262"/>
    </row>
    <row r="37" spans="1:5" s="249" customFormat="1" ht="15" customHeight="1">
      <c r="A37" s="268" t="s">
        <v>305</v>
      </c>
      <c r="B37" s="266">
        <f>B26+B31+B35</f>
        <v>-140465</v>
      </c>
      <c r="C37" s="266">
        <f>C26+C31+C35</f>
        <v>6626</v>
      </c>
      <c r="D37" s="266">
        <f>D26+D31+D35</f>
        <v>-147091</v>
      </c>
      <c r="E37" s="266">
        <f>E26+E31+E35</f>
        <v>97093</v>
      </c>
    </row>
    <row r="38" spans="1:5" s="249" customFormat="1" ht="15" customHeight="1">
      <c r="A38" s="267"/>
      <c r="B38" s="262"/>
      <c r="C38" s="262"/>
      <c r="D38" s="260"/>
      <c r="E38" s="262"/>
    </row>
    <row r="39" spans="1:8" s="249" customFormat="1" ht="15" customHeight="1">
      <c r="A39" s="268" t="s">
        <v>306</v>
      </c>
      <c r="B39" s="266"/>
      <c r="C39" s="266"/>
      <c r="D39" s="260"/>
      <c r="E39" s="266"/>
      <c r="G39" s="271"/>
      <c r="H39" s="272"/>
    </row>
    <row r="40" spans="1:5" s="273" customFormat="1" ht="15" customHeight="1">
      <c r="A40" s="269" t="s">
        <v>462</v>
      </c>
      <c r="B40" s="262">
        <v>0</v>
      </c>
      <c r="C40" s="262">
        <v>0</v>
      </c>
      <c r="D40" s="384">
        <f>B40-C40</f>
        <v>0</v>
      </c>
      <c r="E40" s="262">
        <v>0</v>
      </c>
    </row>
    <row r="41" spans="1:7" s="273" customFormat="1" ht="15" customHeight="1">
      <c r="A41" s="269" t="s">
        <v>756</v>
      </c>
      <c r="B41" s="262">
        <v>0</v>
      </c>
      <c r="C41" s="262">
        <f>Resultatregnskap!C39</f>
        <v>4506</v>
      </c>
      <c r="D41" s="384">
        <f>B41-C41</f>
        <v>-4506</v>
      </c>
      <c r="E41" s="262">
        <f>Resultatregnskap!D39</f>
        <v>-96252</v>
      </c>
      <c r="G41" s="443"/>
    </row>
    <row r="42" spans="1:5" s="249" customFormat="1" ht="15" customHeight="1">
      <c r="A42" s="270" t="s">
        <v>307</v>
      </c>
      <c r="B42" s="274">
        <f>SUM(B40:B41)</f>
        <v>0</v>
      </c>
      <c r="C42" s="274">
        <f>SUM(C40:C41)</f>
        <v>4506</v>
      </c>
      <c r="D42" s="274">
        <f>SUM(D40:D41)</f>
        <v>-4506</v>
      </c>
      <c r="E42" s="274">
        <f>SUM(E40:E41)</f>
        <v>-96252</v>
      </c>
    </row>
    <row r="43" spans="1:5" s="249" customFormat="1" ht="15" customHeight="1">
      <c r="A43" s="270"/>
      <c r="B43" s="262"/>
      <c r="C43" s="262"/>
      <c r="D43" s="329"/>
      <c r="E43" s="262"/>
    </row>
    <row r="44" spans="1:5" s="249" customFormat="1" ht="15" customHeight="1">
      <c r="A44" s="284" t="s">
        <v>317</v>
      </c>
      <c r="B44" s="285">
        <f>B37+B42</f>
        <v>-140465</v>
      </c>
      <c r="C44" s="285">
        <f>C37+C42</f>
        <v>11132</v>
      </c>
      <c r="D44" s="285">
        <f>D37+D42</f>
        <v>-151597</v>
      </c>
      <c r="E44" s="285">
        <f>E37+E42</f>
        <v>841</v>
      </c>
    </row>
    <row r="45" spans="1:5" s="249" customFormat="1" ht="15" customHeight="1">
      <c r="A45" s="332"/>
      <c r="B45" s="333"/>
      <c r="C45" s="333"/>
      <c r="D45" s="333"/>
      <c r="E45" s="333"/>
    </row>
    <row r="46" spans="1:5" s="249" customFormat="1" ht="15" customHeight="1">
      <c r="A46" s="264" t="s">
        <v>469</v>
      </c>
      <c r="B46" s="262"/>
      <c r="C46" s="262"/>
      <c r="D46" s="262"/>
      <c r="E46" s="262"/>
    </row>
    <row r="47" spans="1:5" s="249" customFormat="1" ht="15" customHeight="1">
      <c r="A47" s="275" t="s">
        <v>683</v>
      </c>
      <c r="B47" s="435">
        <v>0</v>
      </c>
      <c r="C47" s="435">
        <v>0</v>
      </c>
      <c r="D47" s="435">
        <v>0</v>
      </c>
      <c r="E47" s="435">
        <v>0</v>
      </c>
    </row>
    <row r="48" spans="1:5" s="249" customFormat="1" ht="15" customHeight="1">
      <c r="A48" s="276" t="s">
        <v>684</v>
      </c>
      <c r="B48" s="436">
        <f>SUBTOTAL(9,B47:B47)</f>
        <v>0</v>
      </c>
      <c r="C48" s="436">
        <f>SUBTOTAL(9,C47:C47)</f>
        <v>0</v>
      </c>
      <c r="D48" s="436">
        <f>SUBTOTAL(9,D47:D47)</f>
        <v>0</v>
      </c>
      <c r="E48" s="436">
        <f>SUBTOTAL(9,E47:E47)</f>
        <v>0</v>
      </c>
    </row>
    <row r="49" spans="1:5" s="249" customFormat="1" ht="15" customHeight="1">
      <c r="A49" s="276"/>
      <c r="B49" s="437"/>
      <c r="C49" s="438"/>
      <c r="D49" s="438"/>
      <c r="E49" s="438"/>
    </row>
    <row r="50" spans="1:5" s="331" customFormat="1" ht="15" customHeight="1">
      <c r="A50" s="330" t="s">
        <v>308</v>
      </c>
      <c r="B50" s="437"/>
      <c r="C50" s="437"/>
      <c r="D50" s="437"/>
      <c r="E50" s="437"/>
    </row>
    <row r="51" spans="1:5" s="273" customFormat="1" ht="15" customHeight="1">
      <c r="A51" s="269" t="s">
        <v>309</v>
      </c>
      <c r="B51" s="262">
        <v>0</v>
      </c>
      <c r="C51" s="262">
        <v>0</v>
      </c>
      <c r="D51" s="384">
        <f>B51-C51</f>
        <v>0</v>
      </c>
      <c r="E51" s="262">
        <v>0</v>
      </c>
    </row>
    <row r="52" spans="1:5" s="273" customFormat="1" ht="15" customHeight="1">
      <c r="A52" s="269" t="s">
        <v>310</v>
      </c>
      <c r="B52" s="262">
        <v>0</v>
      </c>
      <c r="C52" s="262">
        <v>0</v>
      </c>
      <c r="D52" s="384">
        <f>B52-C52</f>
        <v>0</v>
      </c>
      <c r="E52" s="262">
        <v>0</v>
      </c>
    </row>
    <row r="53" spans="1:5" s="273" customFormat="1" ht="15" customHeight="1">
      <c r="A53" s="261" t="s">
        <v>311</v>
      </c>
      <c r="B53" s="262">
        <v>0</v>
      </c>
      <c r="C53" s="262">
        <v>0</v>
      </c>
      <c r="D53" s="384">
        <f>B53-C53</f>
        <v>0</v>
      </c>
      <c r="E53" s="262">
        <v>0</v>
      </c>
    </row>
    <row r="54" spans="1:5" s="249" customFormat="1" ht="15" customHeight="1">
      <c r="A54" s="264" t="s">
        <v>312</v>
      </c>
      <c r="B54" s="266">
        <f>B51+B52-B53</f>
        <v>0</v>
      </c>
      <c r="C54" s="266">
        <f>C51+C52-C53</f>
        <v>0</v>
      </c>
      <c r="D54" s="266">
        <f>D51+D52-D53</f>
        <v>0</v>
      </c>
      <c r="E54" s="266">
        <f>E51+E52-E53</f>
        <v>0</v>
      </c>
    </row>
    <row r="55" spans="1:5" s="249" customFormat="1" ht="15" customHeight="1">
      <c r="A55" s="264"/>
      <c r="B55" s="274"/>
      <c r="C55" s="274"/>
      <c r="D55" s="260"/>
      <c r="E55" s="274"/>
    </row>
    <row r="56" spans="1:5" s="249" customFormat="1" ht="15" customHeight="1">
      <c r="A56" s="259" t="s">
        <v>313</v>
      </c>
      <c r="B56" s="266"/>
      <c r="C56" s="266"/>
      <c r="D56" s="260"/>
      <c r="E56" s="266"/>
    </row>
    <row r="57" spans="1:5" s="273" customFormat="1" ht="15" customHeight="1">
      <c r="A57" s="261" t="s">
        <v>314</v>
      </c>
      <c r="B57" s="262">
        <v>0</v>
      </c>
      <c r="C57" s="262">
        <f>Resultatregnskap!C55</f>
        <v>93400</v>
      </c>
      <c r="D57" s="384">
        <f>B57-C57</f>
        <v>-93400</v>
      </c>
      <c r="E57" s="262">
        <f>Resultatregnskap!D55</f>
        <v>67116</v>
      </c>
    </row>
    <row r="58" spans="1:5" s="273" customFormat="1" ht="15" customHeight="1">
      <c r="A58" s="261" t="s">
        <v>315</v>
      </c>
      <c r="B58" s="262">
        <v>0</v>
      </c>
      <c r="C58" s="262">
        <f>Resultatregnskap!C56</f>
        <v>93400</v>
      </c>
      <c r="D58" s="384">
        <f>B58-C58</f>
        <v>-93400</v>
      </c>
      <c r="E58" s="262">
        <f>Resultatregnskap!D56</f>
        <v>67116</v>
      </c>
    </row>
    <row r="59" spans="1:5" s="249" customFormat="1" ht="15" customHeight="1">
      <c r="A59" s="264" t="s">
        <v>316</v>
      </c>
      <c r="B59" s="266">
        <f>B57-B58</f>
        <v>0</v>
      </c>
      <c r="C59" s="266">
        <f>C57-C58</f>
        <v>0</v>
      </c>
      <c r="D59" s="266">
        <f>D57-D58</f>
        <v>0</v>
      </c>
      <c r="E59" s="266">
        <f>E57-E58</f>
        <v>0</v>
      </c>
    </row>
    <row r="60" spans="1:5" s="249" customFormat="1" ht="15" customHeight="1">
      <c r="A60" s="265"/>
      <c r="B60" s="262"/>
      <c r="C60" s="262"/>
      <c r="D60" s="260"/>
      <c r="E60" s="262"/>
    </row>
    <row r="61" s="249" customFormat="1" ht="15" customHeight="1"/>
    <row r="62" s="249" customFormat="1" ht="15" customHeight="1">
      <c r="A62" s="326" t="s">
        <v>455</v>
      </c>
    </row>
    <row r="63" s="249" customFormat="1" ht="15" customHeight="1">
      <c r="A63" s="326" t="s">
        <v>456</v>
      </c>
    </row>
    <row r="64" s="249" customFormat="1" ht="15" customHeight="1">
      <c r="A64" s="326" t="s">
        <v>457</v>
      </c>
    </row>
    <row r="65" s="249" customFormat="1" ht="15" customHeight="1">
      <c r="A65" s="326"/>
    </row>
    <row r="66" s="249" customFormat="1" ht="15" customHeight="1">
      <c r="A66" s="326"/>
    </row>
    <row r="67" s="249" customFormat="1" ht="15" customHeight="1">
      <c r="A67" s="326" t="s">
        <v>233</v>
      </c>
    </row>
    <row r="68" s="249" customFormat="1" ht="15" customHeight="1">
      <c r="A68" s="326" t="s">
        <v>399</v>
      </c>
    </row>
    <row r="69" s="249" customFormat="1" ht="15" customHeight="1">
      <c r="A69" s="326"/>
    </row>
    <row r="70" spans="1:4" s="249" customFormat="1" ht="15" customHeight="1">
      <c r="A70" s="326"/>
      <c r="B70" s="248"/>
      <c r="C70" s="248"/>
      <c r="D70" s="248"/>
    </row>
    <row r="71" spans="1:4" s="249" customFormat="1" ht="15" customHeight="1">
      <c r="A71" s="326"/>
      <c r="B71" s="248"/>
      <c r="C71" s="248"/>
      <c r="D71" s="248"/>
    </row>
  </sheetData>
  <sheetProtection selectLockedCells="1"/>
  <printOptions/>
  <pageMargins left="0.7874015748031497" right="0.7874015748031497" top="0.984251968503937" bottom="0.984251968503937" header="0.5118110236220472" footer="0.5118110236220472"/>
  <pageSetup horizontalDpi="600" verticalDpi="600" orientation="portrait" paperSize="9" scale="65" r:id="rId1"/>
  <headerFooter alignWithMargins="0">
    <oddHeader xml:space="preserve">&amp;LUniversiteter og høyskoler - standard mal for årsregnskap </oddHeader>
    <oddFooter>&amp;RSide &amp;P av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tabSelected="1" workbookViewId="0" topLeftCell="A40">
      <selection activeCell="A70" sqref="A70"/>
    </sheetView>
  </sheetViews>
  <sheetFormatPr defaultColWidth="11.421875" defaultRowHeight="15" customHeight="1"/>
  <cols>
    <col min="1" max="1" width="66.28125" style="0" customWidth="1"/>
    <col min="2" max="2" width="10.7109375" style="60" customWidth="1"/>
    <col min="3" max="3" width="15.7109375" style="88" customWidth="1"/>
    <col min="4" max="4" width="15.7109375" style="0" customWidth="1"/>
  </cols>
  <sheetData>
    <row r="1" spans="1:5" ht="15" customHeight="1">
      <c r="A1" s="59" t="s">
        <v>677</v>
      </c>
      <c r="E1" s="303"/>
    </row>
    <row r="2" ht="15" customHeight="1">
      <c r="E2" s="303"/>
    </row>
    <row r="3" spans="1:5" ht="15" customHeight="1">
      <c r="A3" s="62" t="s">
        <v>579</v>
      </c>
      <c r="E3" s="303"/>
    </row>
    <row r="4" ht="15" customHeight="1">
      <c r="E4" s="303"/>
    </row>
    <row r="5" spans="1:5" ht="15" customHeight="1">
      <c r="A5" s="424"/>
      <c r="B5" s="425" t="s">
        <v>288</v>
      </c>
      <c r="C5" s="426">
        <f>Resultatregnskap!C5</f>
        <v>40543</v>
      </c>
      <c r="D5" s="426">
        <f>Resultatregnskap!D5</f>
        <v>40178</v>
      </c>
      <c r="E5" s="427" t="s">
        <v>789</v>
      </c>
    </row>
    <row r="6" spans="1:5" ht="15" customHeight="1">
      <c r="A6" s="428"/>
      <c r="B6" s="429"/>
      <c r="C6" s="430"/>
      <c r="D6" s="430"/>
      <c r="E6" s="431"/>
    </row>
    <row r="7" spans="1:5" ht="15" customHeight="1">
      <c r="A7" s="63" t="s">
        <v>344</v>
      </c>
      <c r="B7" s="74"/>
      <c r="C7" s="110"/>
      <c r="D7" s="109"/>
      <c r="E7" s="304"/>
    </row>
    <row r="8" spans="1:5" ht="15" customHeight="1">
      <c r="A8" s="63" t="s">
        <v>345</v>
      </c>
      <c r="B8" s="74"/>
      <c r="C8" s="110"/>
      <c r="D8" s="109"/>
      <c r="E8" s="304"/>
    </row>
    <row r="9" spans="1:5" ht="15" customHeight="1">
      <c r="A9" s="63"/>
      <c r="B9" s="74"/>
      <c r="C9" s="110"/>
      <c r="D9" s="109"/>
      <c r="E9" s="304"/>
    </row>
    <row r="10" spans="1:5" ht="15" customHeight="1">
      <c r="A10" s="63" t="s">
        <v>346</v>
      </c>
      <c r="B10" s="74"/>
      <c r="C10" s="110"/>
      <c r="D10" s="109"/>
      <c r="E10" s="304"/>
    </row>
    <row r="11" spans="1:5" ht="15" customHeight="1">
      <c r="A11" s="65" t="s">
        <v>365</v>
      </c>
      <c r="B11" s="77">
        <v>8</v>
      </c>
      <c r="C11" s="110">
        <v>500</v>
      </c>
      <c r="D11" s="109">
        <v>500</v>
      </c>
      <c r="E11" s="304"/>
    </row>
    <row r="12" spans="1:5" ht="15" customHeight="1">
      <c r="A12" s="68" t="s">
        <v>347</v>
      </c>
      <c r="B12" s="77"/>
      <c r="C12" s="110">
        <f>SUBTOTAL(9,C11)</f>
        <v>500</v>
      </c>
      <c r="D12" s="109">
        <f>SUBTOTAL(9,D11)</f>
        <v>500</v>
      </c>
      <c r="E12" s="304"/>
    </row>
    <row r="13" spans="1:5" ht="15" customHeight="1">
      <c r="A13" s="69"/>
      <c r="B13" s="77"/>
      <c r="C13" s="110"/>
      <c r="D13" s="109"/>
      <c r="E13" s="304"/>
    </row>
    <row r="14" spans="1:5" ht="15" customHeight="1">
      <c r="A14" s="63" t="s">
        <v>348</v>
      </c>
      <c r="B14" s="77"/>
      <c r="C14" s="110"/>
      <c r="D14" s="109"/>
      <c r="E14" s="304"/>
    </row>
    <row r="15" spans="1:5" ht="15" customHeight="1">
      <c r="A15" s="65" t="s">
        <v>653</v>
      </c>
      <c r="B15" s="308">
        <v>8</v>
      </c>
      <c r="C15" s="110">
        <v>162272</v>
      </c>
      <c r="D15" s="109">
        <v>151140</v>
      </c>
      <c r="E15" s="304"/>
    </row>
    <row r="16" spans="1:5" ht="15" customHeight="1">
      <c r="A16" s="68" t="s">
        <v>349</v>
      </c>
      <c r="B16" s="77"/>
      <c r="C16" s="110">
        <f>SUBTOTAL(9,C15:C15)</f>
        <v>162272</v>
      </c>
      <c r="D16" s="109">
        <f>SUBTOTAL(9,D15:D15)</f>
        <v>151140</v>
      </c>
      <c r="E16" s="304"/>
    </row>
    <row r="17" spans="1:5" s="79" customFormat="1" ht="15" customHeight="1">
      <c r="A17" s="69"/>
      <c r="B17" s="77"/>
      <c r="C17" s="110"/>
      <c r="D17" s="115"/>
      <c r="E17" s="306"/>
    </row>
    <row r="18" spans="1:5" ht="15" customHeight="1">
      <c r="A18" s="63" t="s">
        <v>350</v>
      </c>
      <c r="B18" s="73"/>
      <c r="C18" s="110">
        <f>SUBTOTAL(9,C11:C17)</f>
        <v>162772</v>
      </c>
      <c r="D18" s="115">
        <f>SUBTOTAL(9,D11:D17)</f>
        <v>151640</v>
      </c>
      <c r="E18" s="306" t="s">
        <v>801</v>
      </c>
    </row>
    <row r="19" spans="1:5" ht="15" customHeight="1">
      <c r="A19" s="69"/>
      <c r="B19" s="77"/>
      <c r="C19" s="110"/>
      <c r="D19" s="109"/>
      <c r="E19" s="304"/>
    </row>
    <row r="20" spans="1:5" ht="15" customHeight="1">
      <c r="A20" s="63" t="s">
        <v>351</v>
      </c>
      <c r="B20" s="77"/>
      <c r="C20" s="110"/>
      <c r="D20" s="109"/>
      <c r="E20" s="304"/>
    </row>
    <row r="21" spans="1:5" ht="15" customHeight="1">
      <c r="A21" s="69"/>
      <c r="B21" s="77"/>
      <c r="C21" s="110"/>
      <c r="D21" s="109"/>
      <c r="E21" s="304"/>
    </row>
    <row r="22" spans="1:5" ht="15" customHeight="1">
      <c r="A22" s="63" t="s">
        <v>352</v>
      </c>
      <c r="B22" s="77"/>
      <c r="C22" s="110"/>
      <c r="D22" s="109"/>
      <c r="E22" s="304"/>
    </row>
    <row r="23" spans="1:5" ht="15" customHeight="1">
      <c r="A23" s="65" t="s">
        <v>693</v>
      </c>
      <c r="B23" s="77" t="s">
        <v>377</v>
      </c>
      <c r="C23" s="110">
        <v>9539577</v>
      </c>
      <c r="D23" s="109">
        <v>9202327</v>
      </c>
      <c r="E23" s="306" t="s">
        <v>802</v>
      </c>
    </row>
    <row r="24" spans="1:5" ht="15" customHeight="1">
      <c r="A24" s="65" t="s">
        <v>353</v>
      </c>
      <c r="B24" s="77"/>
      <c r="C24" s="110">
        <v>15156</v>
      </c>
      <c r="D24" s="109">
        <v>60891</v>
      </c>
      <c r="E24" s="306" t="s">
        <v>803</v>
      </c>
    </row>
    <row r="25" spans="1:5" ht="15" customHeight="1">
      <c r="A25" s="68" t="s">
        <v>354</v>
      </c>
      <c r="B25" s="77"/>
      <c r="C25" s="110">
        <f>SUBTOTAL(9,C23:C24)</f>
        <v>9554733</v>
      </c>
      <c r="D25" s="109">
        <f>SUBTOTAL(9,D23:D24)</f>
        <v>9263218</v>
      </c>
      <c r="E25" s="304"/>
    </row>
    <row r="26" spans="1:5" ht="15" customHeight="1">
      <c r="A26" s="69"/>
      <c r="B26" s="77"/>
      <c r="C26" s="110"/>
      <c r="D26" s="109"/>
      <c r="E26" s="304"/>
    </row>
    <row r="27" spans="1:5" ht="15" customHeight="1">
      <c r="A27" s="63" t="s">
        <v>355</v>
      </c>
      <c r="B27" s="77"/>
      <c r="C27" s="110"/>
      <c r="D27" s="109"/>
      <c r="E27" s="304"/>
    </row>
    <row r="28" spans="1:5" ht="15" customHeight="1">
      <c r="A28" s="65" t="s">
        <v>356</v>
      </c>
      <c r="B28" s="308"/>
      <c r="C28" s="110"/>
      <c r="D28" s="109"/>
      <c r="E28" s="304"/>
    </row>
    <row r="29" spans="1:5" ht="15" customHeight="1">
      <c r="A29" s="68" t="s">
        <v>357</v>
      </c>
      <c r="B29" s="77"/>
      <c r="C29" s="110">
        <f>SUBTOTAL(9,C28)</f>
        <v>0</v>
      </c>
      <c r="D29" s="109">
        <f>SUBTOTAL(9,D28)</f>
        <v>0</v>
      </c>
      <c r="E29" s="306" t="s">
        <v>810</v>
      </c>
    </row>
    <row r="30" spans="1:5" ht="15" customHeight="1">
      <c r="A30" s="69"/>
      <c r="B30" s="77"/>
      <c r="C30" s="110"/>
      <c r="D30" s="109"/>
      <c r="E30" s="304"/>
    </row>
    <row r="31" spans="1:5" ht="15" customHeight="1">
      <c r="A31" s="63" t="s">
        <v>358</v>
      </c>
      <c r="B31" s="77"/>
      <c r="C31" s="110"/>
      <c r="D31" s="109"/>
      <c r="E31" s="304"/>
    </row>
    <row r="32" spans="1:5" ht="15" customHeight="1">
      <c r="A32" s="65" t="s">
        <v>285</v>
      </c>
      <c r="B32" s="77"/>
      <c r="C32" s="110">
        <v>207087</v>
      </c>
      <c r="D32" s="109">
        <v>243022</v>
      </c>
      <c r="E32" s="306" t="s">
        <v>811</v>
      </c>
    </row>
    <row r="33" spans="1:5" ht="15" customHeight="1">
      <c r="A33" s="65" t="s">
        <v>359</v>
      </c>
      <c r="B33" s="77"/>
      <c r="C33" s="110">
        <v>202073</v>
      </c>
      <c r="D33" s="109">
        <v>183889</v>
      </c>
      <c r="E33" s="306" t="s">
        <v>812</v>
      </c>
    </row>
    <row r="34" spans="1:5" ht="15" customHeight="1">
      <c r="A34" s="65" t="s">
        <v>360</v>
      </c>
      <c r="B34" s="77"/>
      <c r="C34" s="110">
        <v>104979</v>
      </c>
      <c r="D34" s="109">
        <v>98809</v>
      </c>
      <c r="E34" s="306" t="s">
        <v>813</v>
      </c>
    </row>
    <row r="35" spans="1:5" ht="15" customHeight="1">
      <c r="A35" s="65" t="s">
        <v>361</v>
      </c>
      <c r="B35" s="77"/>
      <c r="C35" s="110">
        <v>257461</v>
      </c>
      <c r="D35" s="109">
        <v>236943</v>
      </c>
      <c r="E35" s="306" t="s">
        <v>814</v>
      </c>
    </row>
    <row r="36" spans="1:5" ht="15" customHeight="1">
      <c r="A36" s="65" t="s">
        <v>472</v>
      </c>
      <c r="B36" s="77">
        <v>16</v>
      </c>
      <c r="C36" s="110">
        <v>106634</v>
      </c>
      <c r="D36" s="109">
        <v>99021</v>
      </c>
      <c r="E36" s="306" t="s">
        <v>815</v>
      </c>
    </row>
    <row r="37" spans="1:5" ht="15" customHeight="1">
      <c r="A37" s="65" t="s">
        <v>286</v>
      </c>
      <c r="B37" s="77">
        <v>18</v>
      </c>
      <c r="C37" s="110">
        <v>55670</v>
      </c>
      <c r="D37" s="109">
        <v>57020</v>
      </c>
      <c r="E37" s="306" t="s">
        <v>816</v>
      </c>
    </row>
    <row r="38" spans="1:5" ht="15" customHeight="1">
      <c r="A38" s="68" t="s">
        <v>362</v>
      </c>
      <c r="B38" s="77"/>
      <c r="C38" s="110">
        <f>SUBTOTAL(9,C32:C37)</f>
        <v>933904</v>
      </c>
      <c r="D38" s="109">
        <f>SUBTOTAL(9,D32:D37)</f>
        <v>918704</v>
      </c>
      <c r="E38" s="304"/>
    </row>
    <row r="39" spans="1:5" ht="15" customHeight="1">
      <c r="A39" s="69"/>
      <c r="B39" s="77"/>
      <c r="C39" s="110"/>
      <c r="D39" s="109"/>
      <c r="E39" s="304"/>
    </row>
    <row r="40" spans="1:5" ht="15" customHeight="1">
      <c r="A40" s="63" t="s">
        <v>535</v>
      </c>
      <c r="B40" s="77"/>
      <c r="C40" s="110"/>
      <c r="D40" s="109"/>
      <c r="E40" s="304"/>
    </row>
    <row r="41" spans="1:5" ht="15" customHeight="1">
      <c r="A41" s="65" t="s">
        <v>462</v>
      </c>
      <c r="B41" s="77">
        <v>7</v>
      </c>
      <c r="C41" s="110"/>
      <c r="D41" s="109"/>
      <c r="E41" s="306" t="s">
        <v>817</v>
      </c>
    </row>
    <row r="42" spans="1:7" ht="15" customHeight="1">
      <c r="A42" s="65" t="s">
        <v>757</v>
      </c>
      <c r="B42" s="77">
        <v>15</v>
      </c>
      <c r="C42" s="440">
        <v>524288</v>
      </c>
      <c r="D42" s="109">
        <v>528794</v>
      </c>
      <c r="E42" s="306" t="s">
        <v>818</v>
      </c>
      <c r="G42" s="298"/>
    </row>
    <row r="43" spans="1:5" ht="15" customHeight="1">
      <c r="A43" s="65" t="s">
        <v>716</v>
      </c>
      <c r="B43" s="77">
        <v>15</v>
      </c>
      <c r="C43" s="440">
        <v>295463</v>
      </c>
      <c r="D43" s="109">
        <v>231016</v>
      </c>
      <c r="E43" s="306" t="s">
        <v>819</v>
      </c>
    </row>
    <row r="44" spans="1:5" ht="15" customHeight="1">
      <c r="A44" s="65" t="s">
        <v>714</v>
      </c>
      <c r="B44" s="77">
        <v>15</v>
      </c>
      <c r="C44" s="110">
        <v>19912</v>
      </c>
      <c r="D44" s="109">
        <v>14357</v>
      </c>
      <c r="E44" s="306" t="s">
        <v>820</v>
      </c>
    </row>
    <row r="45" spans="1:5" ht="15" customHeight="1">
      <c r="A45" s="75" t="s">
        <v>307</v>
      </c>
      <c r="B45" s="77"/>
      <c r="C45" s="110">
        <f>SUBTOTAL(9,C41:C44)</f>
        <v>839663</v>
      </c>
      <c r="D45" s="109">
        <f>SUBTOTAL(9,D41:D44)</f>
        <v>774167</v>
      </c>
      <c r="E45" s="304"/>
    </row>
    <row r="46" spans="1:5" ht="15" customHeight="1">
      <c r="A46" s="75"/>
      <c r="B46" s="77"/>
      <c r="C46" s="110"/>
      <c r="D46" s="109"/>
      <c r="E46" s="304"/>
    </row>
    <row r="47" spans="1:5" ht="15" customHeight="1">
      <c r="A47" s="78" t="s">
        <v>363</v>
      </c>
      <c r="B47" s="73"/>
      <c r="C47" s="110">
        <f>SUBTOTAL(9,C23:C46)</f>
        <v>11328300</v>
      </c>
      <c r="D47" s="115">
        <f>SUBTOTAL(9,D23:D46)</f>
        <v>10956089</v>
      </c>
      <c r="E47" s="304"/>
    </row>
    <row r="48" spans="1:5" ht="15" customHeight="1">
      <c r="A48" s="69"/>
      <c r="B48" s="77"/>
      <c r="C48" s="110"/>
      <c r="D48" s="115"/>
      <c r="E48" s="304"/>
    </row>
    <row r="49" spans="1:5" s="79" customFormat="1" ht="15" customHeight="1">
      <c r="A49" s="63" t="s">
        <v>364</v>
      </c>
      <c r="B49" s="77"/>
      <c r="C49" s="110">
        <f>SUBTOTAL(9,C11:C48)</f>
        <v>11491072</v>
      </c>
      <c r="D49" s="115">
        <f>SUBTOTAL(9,D11:D48)</f>
        <v>11107729</v>
      </c>
      <c r="E49" s="306"/>
    </row>
    <row r="51" spans="1:4" ht="15" customHeight="1">
      <c r="A51" s="96"/>
      <c r="B51" s="475"/>
      <c r="C51" s="476"/>
      <c r="D51" s="96"/>
    </row>
    <row r="52" spans="1:4" ht="15" customHeight="1">
      <c r="A52" s="477"/>
      <c r="B52" s="475"/>
      <c r="C52" s="478"/>
      <c r="D52" s="478"/>
    </row>
    <row r="53" spans="1:5" ht="15" customHeight="1">
      <c r="A53" s="96"/>
      <c r="B53" s="475"/>
      <c r="C53" s="476"/>
      <c r="D53" s="96"/>
      <c r="E53" s="298"/>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72" r:id="rId1"/>
  <headerFooter alignWithMargins="0">
    <oddHeader xml:space="preserve">&amp;LUniversiteter og høyskoler - standard mal for årsregnskap </oddHeader>
    <oddFooter>&amp;RSide &amp;P av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78"/>
  <sheetViews>
    <sheetView workbookViewId="0" topLeftCell="A33">
      <selection activeCell="G62" sqref="G62"/>
    </sheetView>
  </sheetViews>
  <sheetFormatPr defaultColWidth="11.421875" defaultRowHeight="12.75"/>
  <cols>
    <col min="1" max="1" width="70.7109375" style="0" customWidth="1"/>
    <col min="2" max="2" width="7.140625" style="0" customWidth="1"/>
    <col min="3" max="4" width="15.7109375" style="0" customWidth="1"/>
  </cols>
  <sheetData>
    <row r="1" spans="1:5" ht="18.75">
      <c r="A1" s="89" t="s">
        <v>384</v>
      </c>
      <c r="E1" s="61"/>
    </row>
    <row r="2" spans="1:5" ht="18.75">
      <c r="A2" s="89"/>
      <c r="E2" s="61"/>
    </row>
    <row r="3" spans="1:5" ht="15.75">
      <c r="A3" s="3" t="str">
        <f>Resultatregnskap!A3</f>
        <v>Virksomhet: NTNU</v>
      </c>
      <c r="E3" s="61"/>
    </row>
    <row r="4" spans="1:5" ht="15.75">
      <c r="A4" s="90"/>
      <c r="B4" s="73" t="s">
        <v>288</v>
      </c>
      <c r="C4" s="103">
        <f>Resultatregnskap!C5</f>
        <v>40543</v>
      </c>
      <c r="D4" s="103">
        <f>Resultatregnskap!D5</f>
        <v>40178</v>
      </c>
      <c r="E4" s="73" t="s">
        <v>789</v>
      </c>
    </row>
    <row r="5" spans="1:5" ht="15.75">
      <c r="A5" s="420" t="s">
        <v>385</v>
      </c>
      <c r="B5" s="385"/>
      <c r="C5" s="385"/>
      <c r="D5" s="385"/>
      <c r="E5" s="385"/>
    </row>
    <row r="6" spans="1:5" ht="23.25" customHeight="1">
      <c r="A6" s="421" t="s">
        <v>386</v>
      </c>
      <c r="B6" s="385"/>
      <c r="C6" s="385"/>
      <c r="D6" s="385"/>
      <c r="E6" s="385"/>
    </row>
    <row r="7" spans="1:5" ht="15.75">
      <c r="A7" s="92" t="s">
        <v>463</v>
      </c>
      <c r="C7" s="111">
        <v>3427110</v>
      </c>
      <c r="D7" s="111">
        <v>3376242</v>
      </c>
      <c r="E7" s="61" t="s">
        <v>758</v>
      </c>
    </row>
    <row r="8" spans="1:5" ht="15.75">
      <c r="A8" s="92" t="s">
        <v>508</v>
      </c>
      <c r="C8" s="111"/>
      <c r="D8" s="111"/>
      <c r="E8" s="61" t="s">
        <v>759</v>
      </c>
    </row>
    <row r="9" spans="1:5" ht="15.75">
      <c r="A9" s="92" t="s">
        <v>387</v>
      </c>
      <c r="C9" s="111">
        <v>93400</v>
      </c>
      <c r="D9" s="111">
        <v>67116</v>
      </c>
      <c r="E9" s="61" t="s">
        <v>760</v>
      </c>
    </row>
    <row r="10" spans="1:5" ht="15.75">
      <c r="A10" s="92" t="s">
        <v>388</v>
      </c>
      <c r="C10" s="111">
        <v>129309</v>
      </c>
      <c r="D10" s="111">
        <v>134611</v>
      </c>
      <c r="E10" s="61" t="s">
        <v>761</v>
      </c>
    </row>
    <row r="11" spans="1:5" ht="15.75">
      <c r="A11" s="92" t="s">
        <v>389</v>
      </c>
      <c r="C11" s="111"/>
      <c r="D11" s="111"/>
      <c r="E11" s="61" t="s">
        <v>762</v>
      </c>
    </row>
    <row r="12" spans="1:5" ht="15.75">
      <c r="A12" s="92" t="s">
        <v>390</v>
      </c>
      <c r="C12" s="111">
        <v>773115</v>
      </c>
      <c r="D12" s="111">
        <v>721980</v>
      </c>
      <c r="E12" s="61" t="s">
        <v>763</v>
      </c>
    </row>
    <row r="13" spans="1:5" ht="15.75">
      <c r="A13" s="92" t="s">
        <v>391</v>
      </c>
      <c r="C13" s="111"/>
      <c r="D13" s="111"/>
      <c r="E13" s="61" t="s">
        <v>764</v>
      </c>
    </row>
    <row r="14" spans="1:5" ht="15.75">
      <c r="A14" s="92" t="s">
        <v>392</v>
      </c>
      <c r="C14" s="111"/>
      <c r="D14" s="111"/>
      <c r="E14" s="61" t="s">
        <v>765</v>
      </c>
    </row>
    <row r="15" spans="1:5" ht="15.75">
      <c r="A15" s="92" t="s">
        <v>393</v>
      </c>
      <c r="C15" s="111"/>
      <c r="D15" s="111"/>
      <c r="E15" s="61" t="s">
        <v>766</v>
      </c>
    </row>
    <row r="16" spans="1:5" ht="15.75">
      <c r="A16" s="92" t="s">
        <v>394</v>
      </c>
      <c r="B16" s="60">
        <v>21</v>
      </c>
      <c r="C16" s="111">
        <v>587254</v>
      </c>
      <c r="D16" s="111">
        <v>498652</v>
      </c>
      <c r="E16" s="61" t="s">
        <v>767</v>
      </c>
    </row>
    <row r="17" spans="1:5" ht="15.75">
      <c r="A17" s="93" t="s">
        <v>395</v>
      </c>
      <c r="B17" s="94"/>
      <c r="C17" s="112">
        <f>SUM(C7:C16)</f>
        <v>5010188</v>
      </c>
      <c r="D17" s="287">
        <f>SUM(D7:D16)</f>
        <v>4798601</v>
      </c>
      <c r="E17" s="61"/>
    </row>
    <row r="18" spans="1:5" ht="21.75" customHeight="1">
      <c r="A18" s="4" t="s">
        <v>396</v>
      </c>
      <c r="C18" s="111"/>
      <c r="D18" s="288"/>
      <c r="E18" s="61"/>
    </row>
    <row r="19" spans="1:5" ht="15.75">
      <c r="A19" s="92" t="s">
        <v>397</v>
      </c>
      <c r="C19" s="111">
        <v>1926163</v>
      </c>
      <c r="D19" s="288">
        <v>2784571</v>
      </c>
      <c r="E19" s="61" t="s">
        <v>768</v>
      </c>
    </row>
    <row r="20" spans="1:5" ht="15.75">
      <c r="A20" s="92" t="s">
        <v>400</v>
      </c>
      <c r="C20" s="111"/>
      <c r="D20" s="288"/>
      <c r="E20" s="61" t="s">
        <v>769</v>
      </c>
    </row>
    <row r="21" spans="1:5" ht="15.75">
      <c r="A21" s="92" t="s">
        <v>401</v>
      </c>
      <c r="C21" s="111">
        <v>717</v>
      </c>
      <c r="D21" s="288">
        <v>23</v>
      </c>
      <c r="E21" s="61" t="s">
        <v>770</v>
      </c>
    </row>
    <row r="22" spans="1:5" ht="15.75">
      <c r="A22" s="92" t="s">
        <v>402</v>
      </c>
      <c r="C22" s="288">
        <v>960</v>
      </c>
      <c r="D22" s="288">
        <v>2812</v>
      </c>
      <c r="E22" s="61" t="s">
        <v>771</v>
      </c>
    </row>
    <row r="23" spans="1:5" ht="15.75">
      <c r="A23" s="92" t="s">
        <v>772</v>
      </c>
      <c r="C23" s="111">
        <v>93400</v>
      </c>
      <c r="D23" s="288"/>
      <c r="E23" s="310" t="s">
        <v>773</v>
      </c>
    </row>
    <row r="24" spans="1:5" ht="15.75">
      <c r="A24" s="92" t="s">
        <v>774</v>
      </c>
      <c r="C24" s="111"/>
      <c r="D24" s="288"/>
      <c r="E24" s="310" t="s">
        <v>775</v>
      </c>
    </row>
    <row r="25" spans="1:5" ht="15.75">
      <c r="A25" s="92" t="s">
        <v>403</v>
      </c>
      <c r="C25" s="111">
        <v>2655119</v>
      </c>
      <c r="D25" s="288">
        <v>1386346</v>
      </c>
      <c r="E25" s="61" t="s">
        <v>776</v>
      </c>
    </row>
    <row r="26" spans="1:5" ht="15.75">
      <c r="A26" s="93" t="s">
        <v>404</v>
      </c>
      <c r="B26" s="94"/>
      <c r="C26" s="112">
        <f>SUM(C19:C25)</f>
        <v>4676359</v>
      </c>
      <c r="D26" s="287">
        <f>SUM(D19:D25)</f>
        <v>4173752</v>
      </c>
      <c r="E26" s="61"/>
    </row>
    <row r="27" spans="1:5" ht="15.75">
      <c r="A27" s="92"/>
      <c r="C27" s="111"/>
      <c r="D27" s="288"/>
      <c r="E27" s="61"/>
    </row>
    <row r="28" spans="1:5" ht="15.75">
      <c r="A28" s="93" t="s">
        <v>405</v>
      </c>
      <c r="B28" s="94"/>
      <c r="C28" s="112">
        <f>C17-C26</f>
        <v>333829</v>
      </c>
      <c r="D28" s="287">
        <f>D17-D26</f>
        <v>624849</v>
      </c>
      <c r="E28" s="61"/>
    </row>
    <row r="29" spans="1:5" ht="15.75">
      <c r="A29" s="90"/>
      <c r="C29" s="111"/>
      <c r="D29" s="288"/>
      <c r="E29" s="61"/>
    </row>
    <row r="30" spans="1:5" ht="15.75">
      <c r="A30" s="91" t="s">
        <v>406</v>
      </c>
      <c r="C30" s="111"/>
      <c r="D30" s="288"/>
      <c r="E30" s="61"/>
    </row>
    <row r="31" spans="1:5" ht="15.75">
      <c r="A31" s="92" t="s">
        <v>407</v>
      </c>
      <c r="C31" s="111"/>
      <c r="D31" s="288"/>
      <c r="E31" s="61" t="s">
        <v>777</v>
      </c>
    </row>
    <row r="32" spans="1:5" ht="15.75">
      <c r="A32" s="92" t="s">
        <v>408</v>
      </c>
      <c r="C32" s="111">
        <v>-345986</v>
      </c>
      <c r="D32" s="288">
        <v>-422710</v>
      </c>
      <c r="E32" s="61" t="s">
        <v>778</v>
      </c>
    </row>
    <row r="33" spans="1:5" ht="15.75">
      <c r="A33" s="92" t="s">
        <v>409</v>
      </c>
      <c r="C33" s="111"/>
      <c r="D33" s="288"/>
      <c r="E33" s="61" t="s">
        <v>779</v>
      </c>
    </row>
    <row r="34" spans="1:5" ht="15.75">
      <c r="A34" s="92" t="s">
        <v>410</v>
      </c>
      <c r="C34" s="111"/>
      <c r="D34" s="288">
        <v>-3510</v>
      </c>
      <c r="E34" s="61" t="s">
        <v>780</v>
      </c>
    </row>
    <row r="35" spans="1:5" ht="15.75">
      <c r="A35" s="92" t="s">
        <v>411</v>
      </c>
      <c r="C35" s="111"/>
      <c r="D35" s="288"/>
      <c r="E35" s="61" t="s">
        <v>781</v>
      </c>
    </row>
    <row r="36" spans="1:5" ht="15.75">
      <c r="A36" s="92" t="s">
        <v>412</v>
      </c>
      <c r="C36" s="111"/>
      <c r="D36" s="288">
        <v>492</v>
      </c>
      <c r="E36" s="61" t="s">
        <v>782</v>
      </c>
    </row>
    <row r="37" spans="1:5" ht="15.75">
      <c r="A37" s="93" t="s">
        <v>413</v>
      </c>
      <c r="B37" s="94"/>
      <c r="C37" s="112">
        <f>SUM(C31:C36)</f>
        <v>-345986</v>
      </c>
      <c r="D37" s="287">
        <f>SUM(D31:D36)</f>
        <v>-425728</v>
      </c>
      <c r="E37" s="61"/>
    </row>
    <row r="38" spans="1:5" ht="15.75">
      <c r="A38" s="90"/>
      <c r="C38" s="111"/>
      <c r="D38" s="288"/>
      <c r="E38" s="61"/>
    </row>
    <row r="39" spans="1:5" ht="15.75">
      <c r="A39" s="91" t="s">
        <v>464</v>
      </c>
      <c r="C39" s="111"/>
      <c r="D39" s="288"/>
      <c r="E39" s="61"/>
    </row>
    <row r="40" spans="1:5" ht="15.75">
      <c r="A40" s="92" t="s">
        <v>414</v>
      </c>
      <c r="C40" s="111"/>
      <c r="D40" s="288"/>
      <c r="E40" s="61" t="s">
        <v>783</v>
      </c>
    </row>
    <row r="41" spans="1:5" ht="15.75">
      <c r="A41" s="92" t="s">
        <v>415</v>
      </c>
      <c r="C41" s="111"/>
      <c r="D41" s="288"/>
      <c r="E41" s="61" t="s">
        <v>784</v>
      </c>
    </row>
    <row r="42" spans="1:5" ht="15.75">
      <c r="A42" s="92" t="s">
        <v>416</v>
      </c>
      <c r="C42" s="111"/>
      <c r="D42" s="288"/>
      <c r="E42" s="61" t="s">
        <v>785</v>
      </c>
    </row>
    <row r="43" spans="1:5" ht="15.75">
      <c r="A43" s="93" t="s">
        <v>417</v>
      </c>
      <c r="B43" s="94"/>
      <c r="C43" s="112">
        <f>SUM(C40:C42)</f>
        <v>0</v>
      </c>
      <c r="D43" s="287">
        <f>SUM(D40:D42)</f>
        <v>0</v>
      </c>
      <c r="E43" s="61"/>
    </row>
    <row r="44" spans="1:5" ht="15.75">
      <c r="A44" s="95"/>
      <c r="B44" s="96"/>
      <c r="C44" s="113"/>
      <c r="D44" s="289"/>
      <c r="E44" s="61"/>
    </row>
    <row r="45" spans="1:5" ht="15.75">
      <c r="A45" s="97" t="s">
        <v>418</v>
      </c>
      <c r="B45" s="301"/>
      <c r="C45" s="302"/>
      <c r="D45" s="287"/>
      <c r="E45" s="310" t="s">
        <v>786</v>
      </c>
    </row>
    <row r="46" spans="1:5" ht="15.75">
      <c r="A46" s="98"/>
      <c r="C46" s="111"/>
      <c r="D46" s="288"/>
      <c r="E46" s="61"/>
    </row>
    <row r="47" spans="1:5" ht="15.75">
      <c r="A47" s="92" t="s">
        <v>419</v>
      </c>
      <c r="C47" s="111">
        <f>C45+C43+C37+C28</f>
        <v>-12157</v>
      </c>
      <c r="D47" s="111">
        <f>D45+D43+D37+D28</f>
        <v>199121</v>
      </c>
      <c r="E47" s="61" t="s">
        <v>787</v>
      </c>
    </row>
    <row r="48" spans="1:5" ht="15.75">
      <c r="A48" s="92" t="s">
        <v>420</v>
      </c>
      <c r="C48" s="111">
        <v>1581204</v>
      </c>
      <c r="D48" s="288">
        <v>1382083</v>
      </c>
      <c r="E48" s="61" t="s">
        <v>788</v>
      </c>
    </row>
    <row r="49" spans="1:5" ht="15.75">
      <c r="A49" s="93" t="s">
        <v>421</v>
      </c>
      <c r="B49" s="99"/>
      <c r="C49" s="114">
        <f>SUM(C47:C48)</f>
        <v>1569047</v>
      </c>
      <c r="D49" s="287">
        <f>SUM(D47:D48)</f>
        <v>1581204</v>
      </c>
      <c r="E49" s="61"/>
    </row>
    <row r="50" spans="3:5" ht="12.75">
      <c r="C50" s="111"/>
      <c r="D50" s="111"/>
      <c r="E50" s="61"/>
    </row>
    <row r="51" spans="1:5" ht="21.75" customHeight="1">
      <c r="A51" s="90"/>
      <c r="C51" s="298"/>
      <c r="E51" s="61"/>
    </row>
    <row r="52" spans="1:5" ht="15.75">
      <c r="A52" s="91" t="s">
        <v>422</v>
      </c>
      <c r="B52" s="73" t="s">
        <v>288</v>
      </c>
      <c r="C52" s="103">
        <f>C4</f>
        <v>40543</v>
      </c>
      <c r="D52" s="103">
        <f>D4</f>
        <v>40178</v>
      </c>
      <c r="E52" s="61"/>
    </row>
    <row r="53" spans="1:5" ht="15.75">
      <c r="A53" s="92" t="s">
        <v>423</v>
      </c>
      <c r="C53" s="111">
        <v>6626</v>
      </c>
      <c r="D53" s="111">
        <v>-96252</v>
      </c>
      <c r="E53" s="61"/>
    </row>
    <row r="54" spans="1:5" ht="15.75">
      <c r="A54" s="195" t="s">
        <v>532</v>
      </c>
      <c r="C54" s="111"/>
      <c r="D54" s="111">
        <v>-492</v>
      </c>
      <c r="E54" s="61"/>
    </row>
    <row r="55" spans="1:5" ht="15.75">
      <c r="A55" s="92" t="s">
        <v>424</v>
      </c>
      <c r="C55" s="111">
        <v>600593</v>
      </c>
      <c r="D55" s="111">
        <v>559961</v>
      </c>
      <c r="E55" s="61"/>
    </row>
    <row r="56" spans="1:5" ht="15.75">
      <c r="A56" s="92" t="s">
        <v>425</v>
      </c>
      <c r="C56" s="111"/>
      <c r="D56" s="111"/>
      <c r="E56" s="61"/>
    </row>
    <row r="57" spans="1:5" ht="15.75">
      <c r="A57" s="92" t="s">
        <v>426</v>
      </c>
      <c r="C57" s="111"/>
      <c r="D57" s="111"/>
      <c r="E57" s="61"/>
    </row>
    <row r="58" spans="1:5" ht="15.75">
      <c r="A58" s="92" t="s">
        <v>474</v>
      </c>
      <c r="C58" s="111"/>
      <c r="D58" s="111"/>
      <c r="E58" s="61"/>
    </row>
    <row r="59" spans="1:5" ht="15.75">
      <c r="A59" s="92" t="s">
        <v>467</v>
      </c>
      <c r="C59" s="111"/>
      <c r="D59" s="111"/>
      <c r="E59" s="61"/>
    </row>
    <row r="60" spans="1:5" ht="15.75">
      <c r="A60" s="92" t="s">
        <v>468</v>
      </c>
      <c r="C60" s="111">
        <v>-254607</v>
      </c>
      <c r="D60" s="111">
        <v>-137251</v>
      </c>
      <c r="E60" s="61"/>
    </row>
    <row r="61" spans="1:5" ht="15.75">
      <c r="A61" s="92" t="s">
        <v>427</v>
      </c>
      <c r="C61" s="111"/>
      <c r="D61" s="111"/>
      <c r="E61" s="61"/>
    </row>
    <row r="62" spans="1:5" ht="15.75">
      <c r="A62" s="92" t="s">
        <v>428</v>
      </c>
      <c r="C62" s="111"/>
      <c r="D62" s="111"/>
      <c r="E62" s="61"/>
    </row>
    <row r="63" spans="1:5" ht="15.75">
      <c r="A63" s="195" t="s">
        <v>718</v>
      </c>
      <c r="C63" s="111"/>
      <c r="D63" s="111"/>
      <c r="E63" s="61"/>
    </row>
    <row r="64" spans="1:5" ht="15.75">
      <c r="A64" s="92" t="s">
        <v>429</v>
      </c>
      <c r="C64" s="111">
        <v>170</v>
      </c>
      <c r="D64" s="111">
        <v>-369</v>
      </c>
      <c r="E64" s="61"/>
    </row>
    <row r="65" spans="1:5" ht="15.75">
      <c r="A65" s="92" t="s">
        <v>430</v>
      </c>
      <c r="C65" s="111">
        <v>-54166</v>
      </c>
      <c r="D65" s="111">
        <v>-54658</v>
      </c>
      <c r="E65" s="61"/>
    </row>
    <row r="66" spans="1:5" ht="15.75">
      <c r="A66" s="92" t="s">
        <v>750</v>
      </c>
      <c r="C66" s="111"/>
      <c r="D66" s="111"/>
      <c r="E66" s="61"/>
    </row>
    <row r="67" spans="1:5" ht="15.75">
      <c r="A67" s="92" t="s">
        <v>751</v>
      </c>
      <c r="C67" s="111"/>
      <c r="D67" s="111"/>
      <c r="E67" s="61"/>
    </row>
    <row r="68" spans="1:5" ht="15.75">
      <c r="A68" s="92" t="s">
        <v>431</v>
      </c>
      <c r="C68" s="111">
        <v>35935</v>
      </c>
      <c r="D68" s="111">
        <v>100310</v>
      </c>
      <c r="E68" s="61"/>
    </row>
    <row r="69" spans="1:5" ht="15.75">
      <c r="A69" s="92" t="s">
        <v>432</v>
      </c>
      <c r="C69" s="111"/>
      <c r="D69" s="111"/>
      <c r="E69" s="61"/>
    </row>
    <row r="70" spans="1:5" ht="15.75">
      <c r="A70" s="92" t="s">
        <v>436</v>
      </c>
      <c r="C70" s="111"/>
      <c r="D70" s="111"/>
      <c r="E70" s="61"/>
    </row>
    <row r="71" spans="1:5" ht="15.75">
      <c r="A71" s="92" t="s">
        <v>437</v>
      </c>
      <c r="C71" s="111"/>
      <c r="D71" s="111"/>
      <c r="E71" s="61"/>
    </row>
    <row r="72" spans="1:5" ht="15.75">
      <c r="A72" s="92" t="s">
        <v>438</v>
      </c>
      <c r="C72" s="111"/>
      <c r="D72" s="111"/>
      <c r="E72" s="61"/>
    </row>
    <row r="73" spans="1:5" ht="15.75">
      <c r="A73" s="92" t="s">
        <v>439</v>
      </c>
      <c r="C73" s="111">
        <v>-722</v>
      </c>
      <c r="D73" s="111">
        <v>253600</v>
      </c>
      <c r="E73" s="61"/>
    </row>
    <row r="74" spans="3:5" ht="12.75">
      <c r="C74" s="111"/>
      <c r="D74" s="111"/>
      <c r="E74" s="61"/>
    </row>
    <row r="75" spans="1:5" ht="26.25" customHeight="1">
      <c r="A75" s="93" t="s">
        <v>440</v>
      </c>
      <c r="B75" s="99"/>
      <c r="C75" s="114">
        <f>SUM(C53:C74)</f>
        <v>333829</v>
      </c>
      <c r="D75" s="287">
        <f>SUM(D53:D74)</f>
        <v>624849</v>
      </c>
      <c r="E75" s="61"/>
    </row>
    <row r="76" spans="3:5" ht="12.75">
      <c r="C76" s="111"/>
      <c r="D76" s="111"/>
      <c r="E76" s="61"/>
    </row>
    <row r="77" ht="12.75">
      <c r="C77" s="298"/>
    </row>
    <row r="78" spans="2:4" ht="12.75">
      <c r="B78" s="298"/>
      <c r="C78" s="298"/>
      <c r="D78" s="298"/>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scale="72" r:id="rId1"/>
  <headerFooter alignWithMargins="0">
    <oddHeader xml:space="preserve">&amp;LUniversiteter og høyskoler - standard mal for årsregnskap </oddHeader>
    <oddFooter>&amp;RSide &amp;P av &amp;N</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1:F10"/>
  <sheetViews>
    <sheetView view="pageLayout" workbookViewId="0" topLeftCell="A1">
      <selection activeCell="A24" sqref="A24"/>
    </sheetView>
  </sheetViews>
  <sheetFormatPr defaultColWidth="11.421875" defaultRowHeight="12.75"/>
  <cols>
    <col min="1" max="1" width="45.8515625" style="0" customWidth="1"/>
    <col min="2" max="2" width="15.7109375" style="0" customWidth="1"/>
  </cols>
  <sheetData>
    <row r="1" ht="15.75">
      <c r="A1" s="100" t="s">
        <v>443</v>
      </c>
    </row>
    <row r="3" s="79" customFormat="1" ht="12.75">
      <c r="A3" s="101" t="str">
        <f>Resultatregnskap!A3</f>
        <v>Virksomhet: NTNU</v>
      </c>
    </row>
    <row r="4" spans="1:2" s="79" customFormat="1" ht="12.75">
      <c r="A4" s="102" t="s">
        <v>441</v>
      </c>
      <c r="B4" s="282">
        <f>Resultatregnskap!C5</f>
        <v>40543</v>
      </c>
    </row>
    <row r="5" spans="1:6" s="79" customFormat="1" ht="12.75">
      <c r="A5" s="419" t="s">
        <v>444</v>
      </c>
      <c r="B5" s="414"/>
      <c r="C5" s="414"/>
      <c r="D5" s="414"/>
      <c r="E5" s="414"/>
      <c r="F5" s="414"/>
    </row>
    <row r="6" spans="1:6" ht="12.75">
      <c r="A6" s="385"/>
      <c r="B6" s="385"/>
      <c r="C6" s="385"/>
      <c r="D6" s="385"/>
      <c r="E6" s="385"/>
      <c r="F6" s="385"/>
    </row>
    <row r="7" spans="1:2" ht="15.75">
      <c r="A7" s="63"/>
      <c r="B7" s="64" t="s">
        <v>442</v>
      </c>
    </row>
    <row r="8" spans="1:4" ht="15.75">
      <c r="A8" s="63" t="s">
        <v>445</v>
      </c>
      <c r="B8" s="110">
        <v>1581204</v>
      </c>
      <c r="D8" s="298"/>
    </row>
    <row r="9" spans="1:2" ht="15.75">
      <c r="A9" s="63" t="s">
        <v>446</v>
      </c>
      <c r="B9" s="115">
        <v>-12157</v>
      </c>
    </row>
    <row r="10" spans="1:2" ht="15.75">
      <c r="A10" s="63" t="s">
        <v>447</v>
      </c>
      <c r="B10" s="110">
        <f>B8+B9</f>
        <v>1569047</v>
      </c>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6.xml><?xml version="1.0" encoding="utf-8"?>
<worksheet xmlns="http://schemas.openxmlformats.org/spreadsheetml/2006/main" xmlns:r="http://schemas.openxmlformats.org/officeDocument/2006/relationships">
  <dimension ref="A2:M153"/>
  <sheetViews>
    <sheetView workbookViewId="0" topLeftCell="A1">
      <selection activeCell="I10" sqref="I10:I12"/>
    </sheetView>
  </sheetViews>
  <sheetFormatPr defaultColWidth="11.421875" defaultRowHeight="15" customHeight="1"/>
  <cols>
    <col min="1" max="6" width="11.8515625" style="0" customWidth="1"/>
    <col min="7" max="7" width="14.00390625" style="0" customWidth="1"/>
    <col min="8" max="8" width="14.00390625" style="0" bestFit="1" customWidth="1"/>
    <col min="9" max="9" width="11.57421875" style="0" bestFit="1" customWidth="1"/>
  </cols>
  <sheetData>
    <row r="2" spans="1:9" ht="15" customHeight="1">
      <c r="A2" s="2" t="s">
        <v>252</v>
      </c>
      <c r="B2" s="2"/>
      <c r="C2" s="3"/>
      <c r="D2" s="4"/>
      <c r="E2" s="4"/>
      <c r="F2" s="4"/>
      <c r="G2" s="4"/>
      <c r="H2" s="4"/>
      <c r="I2" s="4"/>
    </row>
    <row r="3" spans="1:9" ht="15" customHeight="1">
      <c r="A3" s="4"/>
      <c r="B3" s="5"/>
      <c r="C3" s="5"/>
      <c r="D3" s="4"/>
      <c r="E3" s="4"/>
      <c r="F3" s="4"/>
      <c r="G3" s="4"/>
      <c r="H3" s="4"/>
      <c r="I3" s="4"/>
    </row>
    <row r="4" spans="1:10" ht="15" customHeight="1">
      <c r="A4" s="6" t="s">
        <v>510</v>
      </c>
      <c r="B4" s="7"/>
      <c r="C4" s="7"/>
      <c r="D4" s="7"/>
      <c r="E4" s="7"/>
      <c r="F4" s="7"/>
      <c r="G4" s="7"/>
      <c r="H4" s="7"/>
      <c r="I4" s="7"/>
      <c r="J4" s="7"/>
    </row>
    <row r="6" spans="1:10" ht="15" customHeight="1">
      <c r="A6" s="8"/>
      <c r="B6" s="8"/>
      <c r="C6" s="8"/>
      <c r="D6" s="8"/>
      <c r="E6" s="8"/>
      <c r="F6" s="8"/>
      <c r="G6" s="8"/>
      <c r="H6" s="104">
        <f>Resultatregnskap!C5</f>
        <v>40543</v>
      </c>
      <c r="I6" s="105">
        <f>Resultatregnskap!D5</f>
        <v>40178</v>
      </c>
      <c r="J6" s="309" t="s">
        <v>789</v>
      </c>
    </row>
    <row r="7" spans="1:9" ht="15" customHeight="1">
      <c r="A7" s="12" t="s">
        <v>639</v>
      </c>
      <c r="B7" s="8"/>
      <c r="C7" s="8"/>
      <c r="D7" s="8"/>
      <c r="E7" s="8"/>
      <c r="F7" s="8"/>
      <c r="G7" s="8"/>
      <c r="H7" s="116"/>
      <c r="I7" s="117"/>
    </row>
    <row r="8" spans="1:10" s="221" customFormat="1" ht="15" customHeight="1">
      <c r="A8" s="220" t="s">
        <v>656</v>
      </c>
      <c r="B8" s="90"/>
      <c r="C8" s="90"/>
      <c r="D8" s="90"/>
      <c r="E8" s="90"/>
      <c r="F8" s="90"/>
      <c r="G8" s="90"/>
      <c r="H8" s="116">
        <v>0</v>
      </c>
      <c r="I8" s="117">
        <v>0</v>
      </c>
      <c r="J8" s="310" t="s">
        <v>828</v>
      </c>
    </row>
    <row r="9" spans="1:10" ht="15" customHeight="1">
      <c r="A9" s="8" t="s">
        <v>630</v>
      </c>
      <c r="B9" s="8"/>
      <c r="C9" s="8"/>
      <c r="D9" s="8"/>
      <c r="E9" s="8"/>
      <c r="F9" s="8"/>
      <c r="G9" s="8"/>
      <c r="H9" s="116">
        <v>3351707</v>
      </c>
      <c r="I9" s="117">
        <v>3329751</v>
      </c>
      <c r="J9" s="311" t="s">
        <v>829</v>
      </c>
    </row>
    <row r="10" spans="1:10" ht="15" customHeight="1">
      <c r="A10" s="210" t="s">
        <v>628</v>
      </c>
      <c r="B10" s="13"/>
      <c r="C10" s="13"/>
      <c r="D10" s="13"/>
      <c r="E10" s="13"/>
      <c r="F10" s="13"/>
      <c r="G10" s="13"/>
      <c r="H10" s="118">
        <v>-345986</v>
      </c>
      <c r="I10" s="119">
        <v>-422710</v>
      </c>
      <c r="J10" s="310" t="s">
        <v>830</v>
      </c>
    </row>
    <row r="11" spans="1:10" ht="15" customHeight="1">
      <c r="A11" s="210" t="s">
        <v>657</v>
      </c>
      <c r="B11" s="13"/>
      <c r="C11" s="13"/>
      <c r="D11" s="13"/>
      <c r="E11" s="13"/>
      <c r="F11" s="13"/>
      <c r="G11" s="13"/>
      <c r="H11" s="118"/>
      <c r="I11" s="119">
        <v>0</v>
      </c>
      <c r="J11" s="310" t="s">
        <v>831</v>
      </c>
    </row>
    <row r="12" spans="1:10" s="67" customFormat="1" ht="15" customHeight="1">
      <c r="A12" s="210" t="s">
        <v>658</v>
      </c>
      <c r="B12" s="209"/>
      <c r="C12" s="209"/>
      <c r="D12" s="209"/>
      <c r="E12" s="209"/>
      <c r="F12" s="209"/>
      <c r="G12" s="209"/>
      <c r="H12" s="118">
        <v>600593</v>
      </c>
      <c r="I12" s="119">
        <v>559961</v>
      </c>
      <c r="J12" s="310" t="s">
        <v>832</v>
      </c>
    </row>
    <row r="13" spans="1:10" s="67" customFormat="1" ht="15" customHeight="1">
      <c r="A13" s="210" t="s">
        <v>659</v>
      </c>
      <c r="B13" s="209"/>
      <c r="C13" s="209"/>
      <c r="D13" s="209"/>
      <c r="E13" s="209"/>
      <c r="F13" s="209"/>
      <c r="G13" s="209"/>
      <c r="H13" s="118">
        <v>0</v>
      </c>
      <c r="I13" s="119">
        <v>492</v>
      </c>
      <c r="J13" s="310" t="s">
        <v>833</v>
      </c>
    </row>
    <row r="14" spans="1:10" s="67" customFormat="1" ht="15" customHeight="1">
      <c r="A14" s="210" t="s">
        <v>660</v>
      </c>
      <c r="B14" s="209"/>
      <c r="C14" s="209"/>
      <c r="D14" s="209"/>
      <c r="E14" s="209"/>
      <c r="F14" s="209"/>
      <c r="G14" s="209"/>
      <c r="H14" s="118">
        <v>0</v>
      </c>
      <c r="I14" s="119">
        <v>0</v>
      </c>
      <c r="J14" s="310" t="s">
        <v>834</v>
      </c>
    </row>
    <row r="15" spans="1:10" ht="15" customHeight="1">
      <c r="A15" s="210" t="s">
        <v>629</v>
      </c>
      <c r="B15" s="13"/>
      <c r="C15" s="13"/>
      <c r="D15" s="13"/>
      <c r="E15" s="13"/>
      <c r="F15" s="13"/>
      <c r="G15" s="13"/>
      <c r="H15" s="118">
        <v>0</v>
      </c>
      <c r="I15" s="119">
        <v>0</v>
      </c>
      <c r="J15" s="311" t="s">
        <v>835</v>
      </c>
    </row>
    <row r="16" spans="1:10" ht="15" customHeight="1">
      <c r="A16" s="8" t="s">
        <v>641</v>
      </c>
      <c r="B16" s="13"/>
      <c r="C16" s="13"/>
      <c r="D16" s="13"/>
      <c r="E16" s="13"/>
      <c r="F16" s="13"/>
      <c r="G16" s="13"/>
      <c r="H16" s="118">
        <v>0</v>
      </c>
      <c r="I16" s="119">
        <v>0</v>
      </c>
      <c r="J16" s="311" t="s">
        <v>836</v>
      </c>
    </row>
    <row r="17" spans="1:9" ht="15" customHeight="1">
      <c r="A17" s="8"/>
      <c r="B17" s="13"/>
      <c r="C17" s="13"/>
      <c r="D17" s="13"/>
      <c r="E17" s="13"/>
      <c r="F17" s="13"/>
      <c r="G17" s="13"/>
      <c r="H17" s="118"/>
      <c r="I17" s="119"/>
    </row>
    <row r="18" spans="1:10" ht="15" customHeight="1">
      <c r="A18" s="14" t="s">
        <v>648</v>
      </c>
      <c r="B18" s="15"/>
      <c r="C18" s="15"/>
      <c r="D18" s="15"/>
      <c r="E18" s="15"/>
      <c r="F18" s="15"/>
      <c r="G18" s="15"/>
      <c r="H18" s="120">
        <f>SUBTOTAL(9,H8:H17)</f>
        <v>3606314</v>
      </c>
      <c r="I18" s="121">
        <f>SUBTOTAL(9,I8:I17)</f>
        <v>3467494</v>
      </c>
      <c r="J18" s="312" t="s">
        <v>837</v>
      </c>
    </row>
    <row r="19" spans="1:9" ht="15" customHeight="1">
      <c r="A19" s="17" t="s">
        <v>632</v>
      </c>
      <c r="B19" s="13"/>
      <c r="C19" s="13"/>
      <c r="D19" s="13"/>
      <c r="E19" s="13"/>
      <c r="F19" s="13"/>
      <c r="G19" s="13"/>
      <c r="H19" s="118"/>
      <c r="I19" s="118"/>
    </row>
    <row r="20" spans="2:9" ht="15" customHeight="1">
      <c r="B20" s="13"/>
      <c r="C20" s="13"/>
      <c r="D20" s="13"/>
      <c r="E20" s="13"/>
      <c r="F20" s="13"/>
      <c r="G20" s="13"/>
      <c r="H20" s="118"/>
      <c r="I20" s="118"/>
    </row>
    <row r="21" spans="1:9" ht="15" customHeight="1">
      <c r="A21" s="12" t="s">
        <v>637</v>
      </c>
      <c r="B21" s="13"/>
      <c r="C21" s="13"/>
      <c r="D21" s="13"/>
      <c r="E21" s="13"/>
      <c r="F21" s="13"/>
      <c r="G21" s="13"/>
      <c r="H21" s="118"/>
      <c r="I21" s="119"/>
    </row>
    <row r="22" spans="1:10" ht="15" customHeight="1">
      <c r="A22" s="13" t="s">
        <v>638</v>
      </c>
      <c r="B22" s="13"/>
      <c r="C22" s="13"/>
      <c r="D22" s="13"/>
      <c r="E22" s="13"/>
      <c r="F22" s="13"/>
      <c r="G22" s="13"/>
      <c r="H22" s="118">
        <v>59017</v>
      </c>
      <c r="I22" s="119">
        <v>51134</v>
      </c>
      <c r="J22" s="313" t="s">
        <v>838</v>
      </c>
    </row>
    <row r="23" spans="1:10" ht="15" customHeight="1">
      <c r="A23" s="210" t="s">
        <v>628</v>
      </c>
      <c r="B23" s="13"/>
      <c r="C23" s="13"/>
      <c r="D23" s="13"/>
      <c r="E23" s="13"/>
      <c r="F23" s="13"/>
      <c r="G23" s="13"/>
      <c r="H23" s="118">
        <v>0</v>
      </c>
      <c r="I23" s="119">
        <v>0</v>
      </c>
      <c r="J23" s="314" t="s">
        <v>839</v>
      </c>
    </row>
    <row r="24" spans="1:10" ht="15" customHeight="1">
      <c r="A24" s="210" t="s">
        <v>657</v>
      </c>
      <c r="B24" s="13"/>
      <c r="C24" s="13"/>
      <c r="D24" s="13"/>
      <c r="E24" s="13"/>
      <c r="F24" s="13"/>
      <c r="G24" s="13"/>
      <c r="H24" s="118">
        <v>0</v>
      </c>
      <c r="I24" s="119">
        <v>0</v>
      </c>
      <c r="J24" s="314" t="s">
        <v>0</v>
      </c>
    </row>
    <row r="25" spans="1:10" ht="15" customHeight="1">
      <c r="A25" s="210" t="s">
        <v>658</v>
      </c>
      <c r="B25" s="209"/>
      <c r="C25" s="209"/>
      <c r="D25" s="209"/>
      <c r="E25" s="209"/>
      <c r="F25" s="209"/>
      <c r="G25" s="209"/>
      <c r="H25" s="118">
        <v>0</v>
      </c>
      <c r="I25" s="119">
        <v>0</v>
      </c>
      <c r="J25" s="314" t="s">
        <v>1</v>
      </c>
    </row>
    <row r="26" spans="1:10" ht="15" customHeight="1">
      <c r="A26" s="210" t="s">
        <v>659</v>
      </c>
      <c r="B26" s="209"/>
      <c r="C26" s="209"/>
      <c r="D26" s="209"/>
      <c r="E26" s="209"/>
      <c r="F26" s="209"/>
      <c r="G26" s="209"/>
      <c r="H26" s="118">
        <v>0</v>
      </c>
      <c r="I26" s="119">
        <v>0</v>
      </c>
      <c r="J26" s="314" t="s">
        <v>2</v>
      </c>
    </row>
    <row r="27" spans="1:10" ht="15" customHeight="1">
      <c r="A27" s="210" t="s">
        <v>660</v>
      </c>
      <c r="B27" s="209"/>
      <c r="C27" s="209"/>
      <c r="D27" s="209"/>
      <c r="E27" s="209"/>
      <c r="F27" s="209"/>
      <c r="G27" s="209"/>
      <c r="H27" s="118">
        <v>0</v>
      </c>
      <c r="I27" s="119">
        <v>0</v>
      </c>
      <c r="J27" s="314" t="s">
        <v>3</v>
      </c>
    </row>
    <row r="28" spans="1:10" ht="15" customHeight="1">
      <c r="A28" s="210" t="s">
        <v>629</v>
      </c>
      <c r="B28" s="13"/>
      <c r="C28" s="13"/>
      <c r="D28" s="13"/>
      <c r="E28" s="13"/>
      <c r="F28" s="13"/>
      <c r="G28" s="13"/>
      <c r="H28" s="118">
        <v>0</v>
      </c>
      <c r="I28" s="119">
        <v>0</v>
      </c>
      <c r="J28" s="313" t="s">
        <v>4</v>
      </c>
    </row>
    <row r="29" spans="1:10" ht="15" customHeight="1">
      <c r="A29" s="211" t="s">
        <v>640</v>
      </c>
      <c r="B29" s="13"/>
      <c r="C29" s="13"/>
      <c r="D29" s="13"/>
      <c r="E29" s="13"/>
      <c r="F29" s="13"/>
      <c r="G29" s="13"/>
      <c r="H29" s="118">
        <v>0</v>
      </c>
      <c r="I29" s="119">
        <v>0</v>
      </c>
      <c r="J29" s="313" t="s">
        <v>5</v>
      </c>
    </row>
    <row r="30" spans="1:9" ht="15" customHeight="1">
      <c r="A30" s="8"/>
      <c r="B30" s="13"/>
      <c r="C30" s="13"/>
      <c r="D30" s="13"/>
      <c r="E30" s="13"/>
      <c r="F30" s="13"/>
      <c r="G30" s="13"/>
      <c r="H30" s="119"/>
      <c r="I30" s="119"/>
    </row>
    <row r="31" spans="1:10" ht="15" customHeight="1">
      <c r="A31" s="14" t="s">
        <v>642</v>
      </c>
      <c r="B31" s="15"/>
      <c r="C31" s="15"/>
      <c r="D31" s="15"/>
      <c r="E31" s="15"/>
      <c r="F31" s="15"/>
      <c r="G31" s="15"/>
      <c r="H31" s="120">
        <f>SUBTOTAL(9,H22:H30)</f>
        <v>59017</v>
      </c>
      <c r="I31" s="121">
        <f>SUBTOTAL(9,I22:I30)</f>
        <v>51134</v>
      </c>
      <c r="J31" s="312" t="s">
        <v>6</v>
      </c>
    </row>
    <row r="32" spans="1:10" s="212" customFormat="1" ht="15" customHeight="1">
      <c r="A32" s="213" t="s">
        <v>631</v>
      </c>
      <c r="B32" s="213"/>
      <c r="C32" s="213"/>
      <c r="D32" s="213"/>
      <c r="E32" s="213"/>
      <c r="F32" s="213"/>
      <c r="G32" s="213"/>
      <c r="H32" s="214"/>
      <c r="I32" s="214"/>
      <c r="J32"/>
    </row>
    <row r="33" spans="1:10" s="212" customFormat="1" ht="15" customHeight="1">
      <c r="A33" s="213"/>
      <c r="B33" s="213"/>
      <c r="C33" s="213"/>
      <c r="D33" s="213"/>
      <c r="E33" s="213"/>
      <c r="F33" s="213"/>
      <c r="G33" s="213"/>
      <c r="H33" s="214"/>
      <c r="I33" s="214"/>
      <c r="J33"/>
    </row>
    <row r="34" spans="1:10" s="215" customFormat="1" ht="15" customHeight="1">
      <c r="A34" s="217" t="s">
        <v>694</v>
      </c>
      <c r="B34" s="164"/>
      <c r="C34" s="164"/>
      <c r="D34" s="164"/>
      <c r="E34" s="164"/>
      <c r="F34" s="164"/>
      <c r="G34" s="164"/>
      <c r="H34" s="219">
        <f>SUBTOTAL(9,H8:H31)</f>
        <v>3665331</v>
      </c>
      <c r="I34" s="283">
        <f>SUBTOTAL(9,I8:I31)</f>
        <v>3518628</v>
      </c>
      <c r="J34" s="315" t="s">
        <v>7</v>
      </c>
    </row>
    <row r="35" spans="1:9" ht="15" customHeight="1">
      <c r="A35" s="12"/>
      <c r="B35" s="13"/>
      <c r="C35" s="13"/>
      <c r="D35" s="13"/>
      <c r="E35" s="13"/>
      <c r="F35" s="13"/>
      <c r="G35" s="13"/>
      <c r="H35" s="118"/>
      <c r="I35" s="119"/>
    </row>
    <row r="36" spans="1:9" ht="15" customHeight="1">
      <c r="A36" s="12" t="s">
        <v>649</v>
      </c>
      <c r="B36" s="13"/>
      <c r="C36" s="13"/>
      <c r="D36" s="13"/>
      <c r="E36" s="13"/>
      <c r="F36" s="13"/>
      <c r="G36" s="13"/>
      <c r="H36" s="118"/>
      <c r="I36" s="119"/>
    </row>
    <row r="37" spans="1:10" s="8" customFormat="1" ht="15" customHeight="1">
      <c r="A37" s="13" t="s">
        <v>643</v>
      </c>
      <c r="B37" s="13"/>
      <c r="C37" s="13"/>
      <c r="D37" s="13"/>
      <c r="E37" s="13"/>
      <c r="F37" s="13"/>
      <c r="G37" s="13"/>
      <c r="H37" s="118">
        <v>0</v>
      </c>
      <c r="I37" s="119">
        <v>0</v>
      </c>
      <c r="J37" s="313" t="s">
        <v>8</v>
      </c>
    </row>
    <row r="38" spans="1:10" s="8" customFormat="1" ht="15" customHeight="1">
      <c r="A38" s="13" t="s">
        <v>644</v>
      </c>
      <c r="B38" s="13"/>
      <c r="C38" s="13"/>
      <c r="D38" s="13"/>
      <c r="E38" s="13"/>
      <c r="F38" s="13"/>
      <c r="G38" s="13"/>
      <c r="H38" s="118">
        <v>0</v>
      </c>
      <c r="I38" s="119">
        <v>0</v>
      </c>
      <c r="J38" s="313" t="s">
        <v>9</v>
      </c>
    </row>
    <row r="39" spans="1:10" s="8" customFormat="1" ht="15" customHeight="1">
      <c r="A39" s="13" t="s">
        <v>58</v>
      </c>
      <c r="B39" s="13"/>
      <c r="C39" s="13"/>
      <c r="D39" s="13"/>
      <c r="E39" s="13"/>
      <c r="F39" s="13"/>
      <c r="G39" s="13"/>
      <c r="H39" s="118">
        <v>0</v>
      </c>
      <c r="I39" s="119">
        <v>0</v>
      </c>
      <c r="J39" s="313" t="s">
        <v>59</v>
      </c>
    </row>
    <row r="40" spans="1:10" s="8" customFormat="1" ht="15" customHeight="1">
      <c r="A40" s="318" t="s">
        <v>60</v>
      </c>
      <c r="B40" s="13"/>
      <c r="C40" s="13"/>
      <c r="D40" s="13"/>
      <c r="E40" s="13"/>
      <c r="F40" s="13"/>
      <c r="G40" s="13"/>
      <c r="H40" s="118">
        <v>0</v>
      </c>
      <c r="I40" s="119">
        <v>0</v>
      </c>
      <c r="J40" s="313" t="s">
        <v>61</v>
      </c>
    </row>
    <row r="41" spans="1:10" s="8" customFormat="1" ht="15" customHeight="1">
      <c r="A41" s="238" t="s">
        <v>645</v>
      </c>
      <c r="B41" s="13"/>
      <c r="C41" s="13"/>
      <c r="D41" s="13"/>
      <c r="E41" s="13"/>
      <c r="F41" s="13"/>
      <c r="G41" s="13"/>
      <c r="H41" s="118">
        <v>648969</v>
      </c>
      <c r="I41" s="119">
        <v>581158</v>
      </c>
      <c r="J41" s="313" t="s">
        <v>10</v>
      </c>
    </row>
    <row r="42" spans="1:10" s="8" customFormat="1" ht="15" customHeight="1">
      <c r="A42" s="222" t="s">
        <v>628</v>
      </c>
      <c r="B42" s="13"/>
      <c r="C42" s="13"/>
      <c r="D42" s="13"/>
      <c r="E42" s="13"/>
      <c r="F42" s="13"/>
      <c r="G42" s="13"/>
      <c r="H42" s="118">
        <v>0</v>
      </c>
      <c r="I42" s="119">
        <v>0</v>
      </c>
      <c r="J42" s="314" t="s">
        <v>11</v>
      </c>
    </row>
    <row r="43" spans="1:10" s="8" customFormat="1" ht="15" customHeight="1">
      <c r="A43" s="222" t="s">
        <v>657</v>
      </c>
      <c r="B43" s="13"/>
      <c r="C43" s="13"/>
      <c r="D43" s="13"/>
      <c r="E43" s="13"/>
      <c r="F43" s="13"/>
      <c r="G43" s="13"/>
      <c r="H43" s="118">
        <v>0</v>
      </c>
      <c r="I43" s="119">
        <v>0</v>
      </c>
      <c r="J43" s="314" t="s">
        <v>12</v>
      </c>
    </row>
    <row r="44" spans="1:10" s="8" customFormat="1" ht="15" customHeight="1">
      <c r="A44" s="222" t="s">
        <v>658</v>
      </c>
      <c r="B44" s="209"/>
      <c r="C44" s="209"/>
      <c r="D44" s="209"/>
      <c r="E44" s="209"/>
      <c r="F44" s="209"/>
      <c r="G44" s="209"/>
      <c r="H44" s="118">
        <v>0</v>
      </c>
      <c r="I44" s="119">
        <v>0</v>
      </c>
      <c r="J44" s="314" t="s">
        <v>13</v>
      </c>
    </row>
    <row r="45" spans="1:10" s="8" customFormat="1" ht="15" customHeight="1">
      <c r="A45" s="222" t="s">
        <v>659</v>
      </c>
      <c r="B45" s="209"/>
      <c r="C45" s="209"/>
      <c r="D45" s="209"/>
      <c r="E45" s="209"/>
      <c r="F45" s="209"/>
      <c r="G45" s="209"/>
      <c r="H45" s="118">
        <v>0</v>
      </c>
      <c r="I45" s="119">
        <v>0</v>
      </c>
      <c r="J45" s="314" t="s">
        <v>14</v>
      </c>
    </row>
    <row r="46" spans="1:10" s="8" customFormat="1" ht="15" customHeight="1">
      <c r="A46" s="222" t="s">
        <v>660</v>
      </c>
      <c r="B46" s="209"/>
      <c r="C46" s="209"/>
      <c r="D46" s="209"/>
      <c r="E46" s="209"/>
      <c r="F46" s="209"/>
      <c r="G46" s="209"/>
      <c r="H46" s="118">
        <v>0</v>
      </c>
      <c r="I46" s="119">
        <v>0</v>
      </c>
      <c r="J46" s="314" t="s">
        <v>15</v>
      </c>
    </row>
    <row r="47" spans="1:10" s="8" customFormat="1" ht="15" customHeight="1">
      <c r="A47" s="222" t="s">
        <v>57</v>
      </c>
      <c r="B47" s="13"/>
      <c r="C47" s="13"/>
      <c r="D47" s="13"/>
      <c r="E47" s="13"/>
      <c r="F47" s="13"/>
      <c r="G47" s="13"/>
      <c r="H47" s="118">
        <v>0</v>
      </c>
      <c r="I47" s="119">
        <v>0</v>
      </c>
      <c r="J47" s="313" t="s">
        <v>16</v>
      </c>
    </row>
    <row r="48" spans="1:10" s="8" customFormat="1" ht="15" customHeight="1">
      <c r="A48" s="13" t="s">
        <v>650</v>
      </c>
      <c r="B48" s="13"/>
      <c r="C48" s="13"/>
      <c r="D48" s="13"/>
      <c r="E48" s="13"/>
      <c r="F48" s="13"/>
      <c r="G48" s="13"/>
      <c r="H48" s="118">
        <v>124146</v>
      </c>
      <c r="I48" s="119">
        <v>140822</v>
      </c>
      <c r="J48" s="313" t="s">
        <v>17</v>
      </c>
    </row>
    <row r="49" spans="1:12" s="8" customFormat="1" ht="15" customHeight="1">
      <c r="A49" s="13"/>
      <c r="B49" s="13"/>
      <c r="C49" s="13"/>
      <c r="D49" s="13"/>
      <c r="E49" s="13"/>
      <c r="F49" s="13"/>
      <c r="G49" s="13"/>
      <c r="H49" s="119"/>
      <c r="I49" s="119"/>
      <c r="J49"/>
      <c r="L49" s="294"/>
    </row>
    <row r="50" spans="1:10" ht="15" customHeight="1">
      <c r="A50" s="14" t="s">
        <v>695</v>
      </c>
      <c r="B50" s="15"/>
      <c r="C50" s="15"/>
      <c r="D50" s="15"/>
      <c r="E50" s="15"/>
      <c r="F50" s="15"/>
      <c r="G50" s="15"/>
      <c r="H50" s="120">
        <f>SUBTOTAL(9,H37:H48)</f>
        <v>773115</v>
      </c>
      <c r="I50" s="121">
        <f>SUBTOTAL(9,I37:I48)</f>
        <v>721980</v>
      </c>
      <c r="J50" s="312" t="s">
        <v>18</v>
      </c>
    </row>
    <row r="51" spans="1:10" s="212" customFormat="1" ht="15" customHeight="1">
      <c r="A51" s="213" t="s">
        <v>633</v>
      </c>
      <c r="B51" s="213"/>
      <c r="C51" s="213"/>
      <c r="D51" s="213"/>
      <c r="E51" s="213"/>
      <c r="F51" s="213"/>
      <c r="G51" s="213"/>
      <c r="H51" s="214"/>
      <c r="I51" s="214"/>
      <c r="J51"/>
    </row>
    <row r="52" spans="1:10" s="212" customFormat="1" ht="15" customHeight="1">
      <c r="A52" s="213"/>
      <c r="B52" s="213"/>
      <c r="C52" s="213"/>
      <c r="D52" s="213"/>
      <c r="E52" s="213"/>
      <c r="F52" s="213"/>
      <c r="G52" s="213"/>
      <c r="H52" s="214"/>
      <c r="I52" s="214"/>
      <c r="J52"/>
    </row>
    <row r="53" spans="1:10" s="286" customFormat="1" ht="15" customHeight="1">
      <c r="A53" s="12" t="s">
        <v>699</v>
      </c>
      <c r="B53" s="13"/>
      <c r="C53" s="13"/>
      <c r="D53" s="13"/>
      <c r="E53" s="13"/>
      <c r="F53" s="13"/>
      <c r="G53" s="13"/>
      <c r="H53" s="119"/>
      <c r="I53" s="119"/>
      <c r="J53"/>
    </row>
    <row r="54" spans="1:10" s="286" customFormat="1" ht="15" customHeight="1">
      <c r="A54" s="8" t="s">
        <v>537</v>
      </c>
      <c r="B54" s="13"/>
      <c r="C54" s="13"/>
      <c r="D54" s="13"/>
      <c r="E54" s="13"/>
      <c r="F54" s="13"/>
      <c r="G54" s="13"/>
      <c r="H54" s="118">
        <v>9484</v>
      </c>
      <c r="I54" s="119">
        <v>9091</v>
      </c>
      <c r="J54" s="320" t="s">
        <v>19</v>
      </c>
    </row>
    <row r="55" spans="1:10" s="286" customFormat="1" ht="15" customHeight="1">
      <c r="A55" s="8" t="s">
        <v>538</v>
      </c>
      <c r="B55" s="13"/>
      <c r="C55" s="13"/>
      <c r="D55" s="13"/>
      <c r="E55" s="13"/>
      <c r="F55" s="13"/>
      <c r="G55" s="13"/>
      <c r="H55" s="118">
        <v>20884</v>
      </c>
      <c r="I55" s="119">
        <v>11902</v>
      </c>
      <c r="J55" s="320" t="s">
        <v>20</v>
      </c>
    </row>
    <row r="56" spans="1:10" s="286" customFormat="1" ht="15">
      <c r="A56" s="8" t="s">
        <v>539</v>
      </c>
      <c r="B56" s="13"/>
      <c r="C56" s="13"/>
      <c r="D56" s="13"/>
      <c r="E56" s="13"/>
      <c r="F56" s="13"/>
      <c r="G56" s="13"/>
      <c r="H56" s="118">
        <v>154529</v>
      </c>
      <c r="I56" s="119">
        <v>145320</v>
      </c>
      <c r="J56" s="320" t="s">
        <v>21</v>
      </c>
    </row>
    <row r="57" spans="1:10" s="286" customFormat="1" ht="15" customHeight="1">
      <c r="A57" s="8" t="s">
        <v>613</v>
      </c>
      <c r="B57" s="13"/>
      <c r="C57" s="13"/>
      <c r="D57" s="13"/>
      <c r="E57" s="13"/>
      <c r="F57" s="13"/>
      <c r="G57" s="13"/>
      <c r="H57" s="118">
        <v>44826</v>
      </c>
      <c r="I57" s="119">
        <v>37949</v>
      </c>
      <c r="J57" s="320" t="s">
        <v>22</v>
      </c>
    </row>
    <row r="58" spans="1:10" s="286" customFormat="1" ht="15" customHeight="1">
      <c r="A58" s="8" t="s">
        <v>614</v>
      </c>
      <c r="B58" s="13"/>
      <c r="C58" s="13"/>
      <c r="D58" s="13"/>
      <c r="E58" s="13"/>
      <c r="F58" s="13"/>
      <c r="G58" s="13"/>
      <c r="H58" s="118">
        <v>9110</v>
      </c>
      <c r="I58" s="119">
        <v>9280</v>
      </c>
      <c r="J58" s="320" t="s">
        <v>23</v>
      </c>
    </row>
    <row r="59" spans="1:10" s="286" customFormat="1" ht="15" customHeight="1">
      <c r="A59" s="8" t="s">
        <v>615</v>
      </c>
      <c r="B59" s="13"/>
      <c r="C59" s="13"/>
      <c r="D59" s="13"/>
      <c r="E59" s="13"/>
      <c r="F59" s="13"/>
      <c r="G59" s="13"/>
      <c r="H59" s="118">
        <v>87696</v>
      </c>
      <c r="I59" s="119">
        <v>97939</v>
      </c>
      <c r="J59" s="320" t="s">
        <v>24</v>
      </c>
    </row>
    <row r="60" spans="1:12" s="286" customFormat="1" ht="15" customHeight="1">
      <c r="A60" s="8" t="s">
        <v>616</v>
      </c>
      <c r="B60" s="13"/>
      <c r="C60" s="13"/>
      <c r="D60" s="13"/>
      <c r="E60" s="13"/>
      <c r="F60" s="13"/>
      <c r="G60" s="13"/>
      <c r="H60" s="118">
        <v>73989</v>
      </c>
      <c r="I60" s="119">
        <v>58842</v>
      </c>
      <c r="J60" s="320" t="s">
        <v>25</v>
      </c>
      <c r="L60" s="433"/>
    </row>
    <row r="61" spans="1:10" s="286" customFormat="1" ht="15" customHeight="1">
      <c r="A61" s="13"/>
      <c r="B61" s="13"/>
      <c r="C61" s="13"/>
      <c r="D61" s="13"/>
      <c r="E61" s="13"/>
      <c r="F61" s="13"/>
      <c r="G61" s="13"/>
      <c r="H61" s="119"/>
      <c r="I61" s="119"/>
      <c r="J61"/>
    </row>
    <row r="62" spans="1:13" s="286" customFormat="1" ht="15" customHeight="1">
      <c r="A62" s="14" t="s">
        <v>700</v>
      </c>
      <c r="B62" s="15"/>
      <c r="C62" s="15"/>
      <c r="D62" s="15"/>
      <c r="E62" s="15"/>
      <c r="F62" s="15"/>
      <c r="G62" s="15"/>
      <c r="H62" s="120">
        <f>SUBTOTAL(9,H54:H60)</f>
        <v>400518</v>
      </c>
      <c r="I62" s="121">
        <f>SUBTOTAL(9,I54:I60)</f>
        <v>370323</v>
      </c>
      <c r="J62" s="312" t="s">
        <v>26</v>
      </c>
      <c r="K62" s="433">
        <f>H62-I62</f>
        <v>30195</v>
      </c>
      <c r="L62" s="433"/>
      <c r="M62" s="433"/>
    </row>
    <row r="63" spans="1:10" s="286" customFormat="1" ht="15" customHeight="1">
      <c r="A63" s="12"/>
      <c r="B63" s="13"/>
      <c r="C63" s="13"/>
      <c r="D63" s="13"/>
      <c r="E63" s="13"/>
      <c r="F63" s="13"/>
      <c r="G63" s="13"/>
      <c r="H63" s="118"/>
      <c r="I63" s="119"/>
      <c r="J63"/>
    </row>
    <row r="64" spans="1:10" s="286" customFormat="1" ht="15" customHeight="1">
      <c r="A64" s="481" t="s">
        <v>706</v>
      </c>
      <c r="B64" s="482"/>
      <c r="C64" s="482"/>
      <c r="D64" s="482"/>
      <c r="E64" s="482"/>
      <c r="F64" s="482"/>
      <c r="G64" s="482"/>
      <c r="H64" s="118"/>
      <c r="I64" s="119"/>
      <c r="J64"/>
    </row>
    <row r="65" spans="1:10" s="286" customFormat="1" ht="15" customHeight="1">
      <c r="A65" s="482"/>
      <c r="B65" s="482"/>
      <c r="C65" s="482"/>
      <c r="D65" s="482"/>
      <c r="E65" s="482"/>
      <c r="F65" s="482"/>
      <c r="G65" s="482"/>
      <c r="H65" s="118"/>
      <c r="I65" s="119"/>
      <c r="J65"/>
    </row>
    <row r="66" spans="1:10" s="286" customFormat="1" ht="15" customHeight="1">
      <c r="A66" s="290"/>
      <c r="B66" s="290"/>
      <c r="C66" s="290"/>
      <c r="D66" s="290"/>
      <c r="E66" s="290"/>
      <c r="F66" s="290"/>
      <c r="G66" s="290"/>
      <c r="H66" s="118"/>
      <c r="I66" s="119"/>
      <c r="J66"/>
    </row>
    <row r="67" spans="1:10" s="286" customFormat="1" ht="15" customHeight="1">
      <c r="A67" s="445" t="s">
        <v>711</v>
      </c>
      <c r="B67" s="445"/>
      <c r="C67" s="445"/>
      <c r="D67" s="445"/>
      <c r="E67" s="445"/>
      <c r="F67" s="445"/>
      <c r="G67" s="290"/>
      <c r="H67" s="118"/>
      <c r="I67" s="119"/>
      <c r="J67"/>
    </row>
    <row r="68" spans="1:10" s="286" customFormat="1" ht="15" customHeight="1">
      <c r="A68" s="448" t="s">
        <v>584</v>
      </c>
      <c r="B68" s="445"/>
      <c r="C68" s="445"/>
      <c r="D68" s="445"/>
      <c r="E68" s="445"/>
      <c r="F68" s="445"/>
      <c r="G68" s="290"/>
      <c r="H68" s="118"/>
      <c r="I68" s="119"/>
      <c r="J68"/>
    </row>
    <row r="69" spans="1:10" s="286" customFormat="1" ht="15" customHeight="1">
      <c r="A69" s="485" t="s">
        <v>585</v>
      </c>
      <c r="B69" s="485"/>
      <c r="C69" s="485"/>
      <c r="D69" s="485"/>
      <c r="E69" s="485"/>
      <c r="F69" s="485"/>
      <c r="G69" s="290"/>
      <c r="H69" s="118">
        <v>11240</v>
      </c>
      <c r="I69" s="119">
        <v>9330</v>
      </c>
      <c r="J69" s="313" t="s">
        <v>27</v>
      </c>
    </row>
    <row r="70" spans="1:10" s="286" customFormat="1" ht="15" customHeight="1">
      <c r="A70" s="449" t="s">
        <v>747</v>
      </c>
      <c r="B70" s="445"/>
      <c r="C70" s="445"/>
      <c r="D70" s="445"/>
      <c r="E70" s="445"/>
      <c r="F70" s="445"/>
      <c r="G70" s="445"/>
      <c r="H70" s="118">
        <v>1222</v>
      </c>
      <c r="I70" s="119">
        <v>727</v>
      </c>
      <c r="J70" s="313"/>
    </row>
    <row r="71" spans="1:10" s="286" customFormat="1" ht="15" customHeight="1">
      <c r="A71" s="447" t="s">
        <v>752</v>
      </c>
      <c r="B71" s="447"/>
      <c r="C71" s="447"/>
      <c r="D71" s="447"/>
      <c r="E71" s="447"/>
      <c r="F71" s="447"/>
      <c r="G71" s="290"/>
      <c r="H71" s="118">
        <v>0</v>
      </c>
      <c r="I71" s="119">
        <v>0</v>
      </c>
      <c r="J71" s="314" t="s">
        <v>28</v>
      </c>
    </row>
    <row r="72" spans="1:10" s="286" customFormat="1" ht="15" customHeight="1">
      <c r="A72" s="486" t="s">
        <v>712</v>
      </c>
      <c r="B72" s="486"/>
      <c r="C72" s="486"/>
      <c r="D72" s="486"/>
      <c r="E72" s="486"/>
      <c r="F72" s="486"/>
      <c r="G72" s="290"/>
      <c r="H72" s="118">
        <v>0</v>
      </c>
      <c r="I72" s="119">
        <v>0</v>
      </c>
      <c r="J72" s="314" t="s">
        <v>29</v>
      </c>
    </row>
    <row r="73" spans="1:10" s="286" customFormat="1" ht="15" customHeight="1">
      <c r="A73" s="290"/>
      <c r="B73" s="290"/>
      <c r="C73" s="290"/>
      <c r="D73" s="290"/>
      <c r="E73" s="290"/>
      <c r="F73" s="290"/>
      <c r="G73" s="290"/>
      <c r="H73" s="118"/>
      <c r="I73" s="119"/>
      <c r="J73"/>
    </row>
    <row r="74" spans="1:10" s="286" customFormat="1" ht="15" customHeight="1">
      <c r="A74" s="487" t="s">
        <v>713</v>
      </c>
      <c r="B74" s="487"/>
      <c r="C74" s="487"/>
      <c r="D74" s="487"/>
      <c r="E74" s="487"/>
      <c r="F74" s="487"/>
      <c r="G74" s="291"/>
      <c r="H74" s="120">
        <f>SUBTOTAL(9,H69:H72)</f>
        <v>12462</v>
      </c>
      <c r="I74" s="121">
        <f>SUBTOTAL(9,I69:I72)</f>
        <v>10057</v>
      </c>
      <c r="J74" s="312" t="s">
        <v>30</v>
      </c>
    </row>
    <row r="75" spans="1:10" s="286" customFormat="1" ht="15" customHeight="1">
      <c r="A75" s="299"/>
      <c r="B75" s="299"/>
      <c r="C75" s="299"/>
      <c r="D75" s="299"/>
      <c r="E75" s="299"/>
      <c r="F75" s="299"/>
      <c r="G75" s="300"/>
      <c r="H75" s="118"/>
      <c r="I75" s="119"/>
      <c r="J75"/>
    </row>
    <row r="76" spans="1:10" s="286" customFormat="1" ht="15" customHeight="1">
      <c r="A76" s="481" t="s">
        <v>753</v>
      </c>
      <c r="B76" s="481"/>
      <c r="C76" s="481"/>
      <c r="D76" s="481"/>
      <c r="E76" s="481"/>
      <c r="F76" s="481"/>
      <c r="G76" s="488"/>
      <c r="H76" s="118"/>
      <c r="I76" s="119"/>
      <c r="J76"/>
    </row>
    <row r="77" spans="1:10" s="286" customFormat="1" ht="15" customHeight="1">
      <c r="A77" s="481"/>
      <c r="B77" s="481"/>
      <c r="C77" s="481"/>
      <c r="D77" s="481"/>
      <c r="E77" s="481"/>
      <c r="F77" s="481"/>
      <c r="G77" s="488"/>
      <c r="H77" s="118"/>
      <c r="I77" s="119"/>
      <c r="J77"/>
    </row>
    <row r="78" spans="1:13" s="286" customFormat="1" ht="15" customHeight="1">
      <c r="A78" s="483" t="s">
        <v>696</v>
      </c>
      <c r="B78" s="484"/>
      <c r="C78" s="484"/>
      <c r="D78" s="484"/>
      <c r="E78" s="484"/>
      <c r="F78" s="484"/>
      <c r="G78" s="484"/>
      <c r="H78" s="122">
        <f>SUBTOTAL(9,H37:H77)</f>
        <v>1186095</v>
      </c>
      <c r="I78" s="123">
        <f>SUBTOTAL(9,I37:I77)</f>
        <v>1102360</v>
      </c>
      <c r="J78" s="315" t="s">
        <v>31</v>
      </c>
      <c r="M78" s="433"/>
    </row>
    <row r="79" spans="1:10" s="286" customFormat="1" ht="15" customHeight="1">
      <c r="A79" s="281"/>
      <c r="B79" s="281"/>
      <c r="C79" s="281"/>
      <c r="D79" s="281"/>
      <c r="E79" s="281"/>
      <c r="F79" s="281"/>
      <c r="G79" s="281"/>
      <c r="H79" s="118"/>
      <c r="I79" s="119"/>
      <c r="J79"/>
    </row>
    <row r="80" spans="1:9" ht="15" customHeight="1">
      <c r="A80" s="12" t="s">
        <v>253</v>
      </c>
      <c r="B80" s="8"/>
      <c r="C80" s="8"/>
      <c r="D80" s="8"/>
      <c r="E80" s="8"/>
      <c r="F80" s="8"/>
      <c r="G80" s="8"/>
      <c r="H80" s="116"/>
      <c r="I80" s="117"/>
    </row>
    <row r="81" spans="1:10" ht="15" customHeight="1">
      <c r="A81" s="13" t="s">
        <v>254</v>
      </c>
      <c r="B81" s="8"/>
      <c r="C81" s="8"/>
      <c r="D81" s="8"/>
      <c r="E81" s="8"/>
      <c r="F81" s="8"/>
      <c r="G81" s="8"/>
      <c r="H81" s="116">
        <v>0</v>
      </c>
      <c r="I81" s="117">
        <v>2283</v>
      </c>
      <c r="J81" s="314" t="s">
        <v>32</v>
      </c>
    </row>
    <row r="82" spans="1:10" ht="15" customHeight="1">
      <c r="A82" s="13" t="s">
        <v>255</v>
      </c>
      <c r="B82" s="8"/>
      <c r="C82" s="8"/>
      <c r="D82" s="8"/>
      <c r="E82" s="8"/>
      <c r="F82" s="8"/>
      <c r="G82" s="8"/>
      <c r="H82" s="116">
        <v>0</v>
      </c>
      <c r="I82" s="117">
        <v>0</v>
      </c>
      <c r="J82" s="314" t="s">
        <v>33</v>
      </c>
    </row>
    <row r="83" spans="1:10" ht="15" customHeight="1">
      <c r="A83" s="13" t="s">
        <v>256</v>
      </c>
      <c r="B83" s="8"/>
      <c r="C83" s="8"/>
      <c r="D83" s="8"/>
      <c r="E83" s="8"/>
      <c r="F83" s="8"/>
      <c r="G83" s="8"/>
      <c r="H83" s="116">
        <v>0</v>
      </c>
      <c r="I83" s="117">
        <v>0</v>
      </c>
      <c r="J83" s="314" t="s">
        <v>34</v>
      </c>
    </row>
    <row r="84" spans="1:9" ht="15" customHeight="1">
      <c r="A84" s="13"/>
      <c r="B84" s="8"/>
      <c r="C84" s="8"/>
      <c r="D84" s="8"/>
      <c r="E84" s="8"/>
      <c r="F84" s="8"/>
      <c r="G84" s="8"/>
      <c r="H84" s="116"/>
      <c r="I84" s="117"/>
    </row>
    <row r="85" spans="1:10" ht="15" customHeight="1">
      <c r="A85" s="217" t="s">
        <v>697</v>
      </c>
      <c r="B85" s="20"/>
      <c r="C85" s="20"/>
      <c r="D85" s="20"/>
      <c r="E85" s="20"/>
      <c r="F85" s="20"/>
      <c r="G85" s="20"/>
      <c r="H85" s="122">
        <f>SUBTOTAL(9,H81:H83)</f>
        <v>0</v>
      </c>
      <c r="I85" s="123">
        <f>SUBTOTAL(9,I81:I83)</f>
        <v>2283</v>
      </c>
      <c r="J85" s="316" t="s">
        <v>35</v>
      </c>
    </row>
    <row r="86" spans="1:9" ht="15" customHeight="1">
      <c r="A86" s="17" t="s">
        <v>257</v>
      </c>
      <c r="B86" s="13"/>
      <c r="C86" s="13"/>
      <c r="D86" s="13"/>
      <c r="E86" s="13"/>
      <c r="F86" s="13"/>
      <c r="G86" s="13"/>
      <c r="H86" s="118"/>
      <c r="I86" s="119"/>
    </row>
    <row r="87" spans="1:9" ht="15" customHeight="1">
      <c r="A87" s="17" t="s">
        <v>465</v>
      </c>
      <c r="B87" s="8"/>
      <c r="C87" s="8"/>
      <c r="D87" s="8"/>
      <c r="E87" s="8"/>
      <c r="F87" s="8"/>
      <c r="G87" s="8"/>
      <c r="H87" s="116"/>
      <c r="I87" s="117"/>
    </row>
    <row r="88" spans="2:9" ht="15" customHeight="1">
      <c r="B88" s="8"/>
      <c r="C88" s="8"/>
      <c r="D88" s="8"/>
      <c r="E88" s="8"/>
      <c r="F88" s="8"/>
      <c r="G88" s="8"/>
      <c r="H88" s="116"/>
      <c r="I88" s="117"/>
    </row>
    <row r="89" spans="1:10" ht="15" customHeight="1">
      <c r="A89" s="6" t="s">
        <v>715</v>
      </c>
      <c r="B89" s="7"/>
      <c r="C89" s="7"/>
      <c r="D89" s="7"/>
      <c r="E89" s="7"/>
      <c r="F89" s="7"/>
      <c r="G89" s="7"/>
      <c r="H89" s="292"/>
      <c r="I89" s="293"/>
      <c r="J89" s="293"/>
    </row>
    <row r="90" spans="2:9" ht="15" customHeight="1">
      <c r="B90" s="8"/>
      <c r="C90" s="8"/>
      <c r="D90" s="8"/>
      <c r="E90" s="8"/>
      <c r="F90" s="8"/>
      <c r="G90" s="8"/>
      <c r="H90" s="116"/>
      <c r="I90" s="117"/>
    </row>
    <row r="91" spans="1:9" ht="15" customHeight="1">
      <c r="A91" s="12" t="s">
        <v>258</v>
      </c>
      <c r="B91" s="8"/>
      <c r="C91" s="8"/>
      <c r="D91" s="8"/>
      <c r="E91" s="8"/>
      <c r="F91" s="8"/>
      <c r="G91" s="8"/>
      <c r="H91" s="116"/>
      <c r="I91" s="117"/>
    </row>
    <row r="92" spans="7:9" ht="15" customHeight="1">
      <c r="G92" s="327"/>
      <c r="H92" s="104">
        <f>Resultatregnskap!C5</f>
        <v>40543</v>
      </c>
      <c r="I92" s="105">
        <f>Resultatregnskap!D5</f>
        <v>40178</v>
      </c>
    </row>
    <row r="93" spans="1:9" ht="15" customHeight="1">
      <c r="A93" s="18" t="s">
        <v>698</v>
      </c>
      <c r="B93" s="13"/>
      <c r="C93" s="13"/>
      <c r="D93" s="13"/>
      <c r="E93" s="13"/>
      <c r="F93" s="13"/>
      <c r="G93" s="13"/>
      <c r="H93" s="118"/>
      <c r="I93" s="119"/>
    </row>
    <row r="94" spans="1:10" ht="15" customHeight="1">
      <c r="A94" s="8" t="s">
        <v>536</v>
      </c>
      <c r="B94" s="13"/>
      <c r="C94" s="13"/>
      <c r="D94" s="13"/>
      <c r="E94" s="13"/>
      <c r="F94" s="13"/>
      <c r="G94" s="13"/>
      <c r="H94" s="118">
        <v>22688</v>
      </c>
      <c r="I94" s="119">
        <v>16714</v>
      </c>
      <c r="J94" s="313" t="s">
        <v>36</v>
      </c>
    </row>
    <row r="95" spans="1:10" ht="15" customHeight="1">
      <c r="A95" s="8" t="s">
        <v>537</v>
      </c>
      <c r="B95" s="13"/>
      <c r="C95" s="13"/>
      <c r="D95" s="13"/>
      <c r="E95" s="13"/>
      <c r="F95" s="13"/>
      <c r="G95" s="13"/>
      <c r="H95" s="118">
        <v>6053</v>
      </c>
      <c r="I95" s="119">
        <v>3565</v>
      </c>
      <c r="J95" s="313" t="s">
        <v>37</v>
      </c>
    </row>
    <row r="96" spans="1:10" ht="15" customHeight="1">
      <c r="A96" s="8" t="s">
        <v>538</v>
      </c>
      <c r="B96" s="13"/>
      <c r="C96" s="13"/>
      <c r="D96" s="13"/>
      <c r="E96" s="13"/>
      <c r="F96" s="13"/>
      <c r="G96" s="13"/>
      <c r="H96" s="118">
        <v>0</v>
      </c>
      <c r="I96" s="119">
        <v>0</v>
      </c>
      <c r="J96" s="313" t="s">
        <v>38</v>
      </c>
    </row>
    <row r="97" spans="1:10" ht="15" customHeight="1">
      <c r="A97" s="8" t="s">
        <v>539</v>
      </c>
      <c r="B97" s="13"/>
      <c r="C97" s="13"/>
      <c r="D97" s="13"/>
      <c r="E97" s="13"/>
      <c r="F97" s="13"/>
      <c r="G97" s="13"/>
      <c r="H97" s="118">
        <v>60777</v>
      </c>
      <c r="I97" s="119">
        <v>43393</v>
      </c>
      <c r="J97" s="313" t="s">
        <v>39</v>
      </c>
    </row>
    <row r="98" spans="1:10" ht="15" customHeight="1">
      <c r="A98" s="8" t="s">
        <v>615</v>
      </c>
      <c r="B98" s="13"/>
      <c r="C98" s="13"/>
      <c r="D98" s="13"/>
      <c r="E98" s="13"/>
      <c r="F98" s="13"/>
      <c r="G98" s="13"/>
      <c r="H98" s="118">
        <v>8617</v>
      </c>
      <c r="I98" s="119">
        <v>10701</v>
      </c>
      <c r="J98" s="313" t="s">
        <v>40</v>
      </c>
    </row>
    <row r="99" spans="1:10" ht="15" customHeight="1">
      <c r="A99" s="8" t="s">
        <v>616</v>
      </c>
      <c r="B99" s="13"/>
      <c r="C99" s="13"/>
      <c r="D99" s="13"/>
      <c r="E99" s="13"/>
      <c r="F99" s="13"/>
      <c r="G99" s="13"/>
      <c r="H99" s="118">
        <v>18917</v>
      </c>
      <c r="I99" s="119">
        <v>4880</v>
      </c>
      <c r="J99" s="313" t="s">
        <v>41</v>
      </c>
    </row>
    <row r="100" spans="1:9" ht="15" customHeight="1">
      <c r="A100" s="18"/>
      <c r="B100" s="13"/>
      <c r="C100" s="13"/>
      <c r="D100" s="13"/>
      <c r="E100" s="13"/>
      <c r="F100" s="13"/>
      <c r="G100" s="13"/>
      <c r="H100" s="118"/>
      <c r="I100" s="119"/>
    </row>
    <row r="101" spans="1:13" ht="15" customHeight="1">
      <c r="A101" s="14" t="s">
        <v>701</v>
      </c>
      <c r="B101" s="203"/>
      <c r="C101" s="203"/>
      <c r="D101" s="203"/>
      <c r="E101" s="203"/>
      <c r="F101" s="203"/>
      <c r="G101" s="203"/>
      <c r="H101" s="120">
        <f>SUBTOTAL(9,H94:H100)</f>
        <v>117052</v>
      </c>
      <c r="I101" s="121">
        <f>SUBTOTAL(9,I94:I100)</f>
        <v>79253</v>
      </c>
      <c r="J101" s="312" t="s">
        <v>42</v>
      </c>
      <c r="M101" s="298"/>
    </row>
    <row r="102" spans="1:9" ht="15" customHeight="1">
      <c r="A102" s="16"/>
      <c r="B102" s="142"/>
      <c r="C102" s="142"/>
      <c r="D102" s="142"/>
      <c r="E102" s="142"/>
      <c r="F102" s="142"/>
      <c r="G102" s="142"/>
      <c r="H102" s="118"/>
      <c r="I102" s="119"/>
    </row>
    <row r="103" spans="1:10" s="1" customFormat="1" ht="15" customHeight="1">
      <c r="A103" s="12" t="s">
        <v>707</v>
      </c>
      <c r="B103" s="13"/>
      <c r="C103" s="13"/>
      <c r="D103" s="13"/>
      <c r="E103" s="13"/>
      <c r="F103" s="13"/>
      <c r="G103" s="13"/>
      <c r="H103" s="119"/>
      <c r="I103" s="119"/>
      <c r="J103"/>
    </row>
    <row r="104" spans="1:9" ht="15" customHeight="1">
      <c r="A104" s="16"/>
      <c r="B104" s="142"/>
      <c r="C104" s="142"/>
      <c r="D104" s="142"/>
      <c r="E104" s="142"/>
      <c r="F104" s="142"/>
      <c r="G104" s="142"/>
      <c r="H104" s="118"/>
      <c r="I104" s="119"/>
    </row>
    <row r="105" spans="1:9" ht="15" customHeight="1">
      <c r="A105" s="8" t="s">
        <v>221</v>
      </c>
      <c r="B105" s="142"/>
      <c r="C105" s="142"/>
      <c r="D105" s="142"/>
      <c r="E105" s="142"/>
      <c r="F105" s="142"/>
      <c r="G105" s="142"/>
      <c r="H105" s="118">
        <v>46063</v>
      </c>
      <c r="I105" s="119">
        <v>41428</v>
      </c>
    </row>
    <row r="106" spans="1:9" ht="15" customHeight="1">
      <c r="A106" s="8" t="s">
        <v>219</v>
      </c>
      <c r="B106" s="142"/>
      <c r="C106" s="142"/>
      <c r="D106" s="142"/>
      <c r="E106" s="142"/>
      <c r="F106" s="142"/>
      <c r="G106" s="142"/>
      <c r="H106" s="118">
        <v>12149</v>
      </c>
      <c r="I106" s="119">
        <v>12807</v>
      </c>
    </row>
    <row r="107" spans="1:10" ht="15" customHeight="1">
      <c r="A107" s="8" t="s">
        <v>218</v>
      </c>
      <c r="B107" s="8"/>
      <c r="C107" s="8"/>
      <c r="D107" s="8"/>
      <c r="E107" s="8"/>
      <c r="F107" s="8"/>
      <c r="G107" s="8"/>
      <c r="H107" s="116">
        <v>4357</v>
      </c>
      <c r="I107" s="117">
        <v>5533</v>
      </c>
      <c r="J107" s="314" t="s">
        <v>43</v>
      </c>
    </row>
    <row r="108" spans="1:10" ht="15" customHeight="1">
      <c r="A108" s="8" t="s">
        <v>229</v>
      </c>
      <c r="B108" s="8"/>
      <c r="C108" s="8"/>
      <c r="D108" s="8"/>
      <c r="E108" s="8"/>
      <c r="F108" s="8"/>
      <c r="G108" s="8"/>
      <c r="H108" s="116">
        <v>9751</v>
      </c>
      <c r="I108" s="117">
        <v>9657</v>
      </c>
      <c r="J108" s="314" t="s">
        <v>44</v>
      </c>
    </row>
    <row r="109" spans="1:10" ht="15" customHeight="1">
      <c r="A109" s="8" t="s">
        <v>586</v>
      </c>
      <c r="B109" s="8"/>
      <c r="C109" s="8"/>
      <c r="D109" s="8"/>
      <c r="E109" s="8"/>
      <c r="F109" s="8"/>
      <c r="G109" s="8"/>
      <c r="H109" s="116">
        <v>19667</v>
      </c>
      <c r="I109" s="117">
        <v>20610</v>
      </c>
      <c r="J109" s="314"/>
    </row>
    <row r="110" spans="1:10" ht="15" customHeight="1">
      <c r="A110" s="8" t="s">
        <v>707</v>
      </c>
      <c r="B110" s="8"/>
      <c r="C110" s="8"/>
      <c r="D110" s="8"/>
      <c r="E110" s="8"/>
      <c r="F110" s="8"/>
      <c r="G110" s="8"/>
      <c r="H110" s="116">
        <v>37322</v>
      </c>
      <c r="I110" s="117">
        <v>42293</v>
      </c>
      <c r="J110" s="314" t="s">
        <v>45</v>
      </c>
    </row>
    <row r="111" spans="1:9" ht="15" customHeight="1">
      <c r="A111" s="8"/>
      <c r="B111" s="8"/>
      <c r="C111" s="8"/>
      <c r="D111" s="8"/>
      <c r="E111" s="8"/>
      <c r="F111" s="8"/>
      <c r="G111" s="8"/>
      <c r="H111" s="116"/>
      <c r="I111" s="117"/>
    </row>
    <row r="112" spans="1:10" ht="15" customHeight="1">
      <c r="A112" s="14" t="s">
        <v>708</v>
      </c>
      <c r="B112" s="15"/>
      <c r="C112" s="15"/>
      <c r="D112" s="15"/>
      <c r="E112" s="15"/>
      <c r="F112" s="15"/>
      <c r="G112" s="15"/>
      <c r="H112" s="120">
        <f>SUBTOTAL(9,H105:H110)</f>
        <v>129309</v>
      </c>
      <c r="I112" s="121">
        <f>SUBTOTAL(9,I105:I110)</f>
        <v>132328</v>
      </c>
      <c r="J112" s="317" t="s">
        <v>46</v>
      </c>
    </row>
    <row r="113" spans="1:9" ht="15" customHeight="1">
      <c r="A113" s="16"/>
      <c r="B113" s="142"/>
      <c r="C113" s="142"/>
      <c r="D113" s="142"/>
      <c r="E113" s="142"/>
      <c r="F113" s="142"/>
      <c r="G113" s="142"/>
      <c r="H113" s="118"/>
      <c r="I113" s="119"/>
    </row>
    <row r="114" spans="1:10" ht="15" customHeight="1">
      <c r="A114" s="217" t="s">
        <v>702</v>
      </c>
      <c r="B114" s="19"/>
      <c r="C114" s="19"/>
      <c r="D114" s="19"/>
      <c r="E114" s="19"/>
      <c r="F114" s="19"/>
      <c r="G114" s="19"/>
      <c r="H114" s="122">
        <f>SUBTOTAL(9,H94:H112)</f>
        <v>246361</v>
      </c>
      <c r="I114" s="123">
        <f>SUBTOTAL(9,I94:I112)</f>
        <v>211581</v>
      </c>
      <c r="J114" s="315" t="s">
        <v>47</v>
      </c>
    </row>
    <row r="115" spans="1:9" ht="15" customHeight="1">
      <c r="A115" s="8"/>
      <c r="B115" s="8"/>
      <c r="C115" s="8"/>
      <c r="D115" s="8"/>
      <c r="E115" s="8"/>
      <c r="F115" s="8"/>
      <c r="G115" s="8"/>
      <c r="H115" s="116"/>
      <c r="I115" s="117"/>
    </row>
    <row r="116" spans="1:9" ht="15" customHeight="1">
      <c r="A116" s="12" t="s">
        <v>709</v>
      </c>
      <c r="B116" s="8"/>
      <c r="C116" s="8"/>
      <c r="D116" s="8"/>
      <c r="E116" s="8"/>
      <c r="F116" s="8"/>
      <c r="G116" s="8"/>
      <c r="H116" s="116"/>
      <c r="I116" s="117"/>
    </row>
    <row r="117" spans="1:10" ht="15" customHeight="1">
      <c r="A117" s="13" t="s">
        <v>755</v>
      </c>
      <c r="B117" s="8"/>
      <c r="C117" s="8"/>
      <c r="D117" s="8"/>
      <c r="E117" s="8"/>
      <c r="F117" s="8"/>
      <c r="G117" s="8"/>
      <c r="H117" s="116"/>
      <c r="I117" s="117">
        <v>0</v>
      </c>
      <c r="J117" s="314" t="s">
        <v>48</v>
      </c>
    </row>
    <row r="118" spans="1:10" ht="15" customHeight="1">
      <c r="A118" s="8" t="s">
        <v>646</v>
      </c>
      <c r="B118" s="8"/>
      <c r="C118" s="8"/>
      <c r="D118" s="8"/>
      <c r="E118" s="8"/>
      <c r="F118" s="8"/>
      <c r="G118" s="8"/>
      <c r="H118" s="116">
        <v>0</v>
      </c>
      <c r="I118" s="117">
        <v>0</v>
      </c>
      <c r="J118" s="314" t="s">
        <v>49</v>
      </c>
    </row>
    <row r="119" spans="1:10" ht="15" customHeight="1">
      <c r="A119" s="8" t="s">
        <v>647</v>
      </c>
      <c r="B119" s="8"/>
      <c r="C119" s="8"/>
      <c r="D119" s="8"/>
      <c r="E119" s="8"/>
      <c r="F119" s="8"/>
      <c r="G119" s="8"/>
      <c r="H119" s="116">
        <v>0</v>
      </c>
      <c r="I119" s="117">
        <v>0</v>
      </c>
      <c r="J119" s="314" t="s">
        <v>50</v>
      </c>
    </row>
    <row r="120" spans="1:10" ht="15" customHeight="1">
      <c r="A120" s="8" t="s">
        <v>754</v>
      </c>
      <c r="B120" s="8"/>
      <c r="C120" s="8"/>
      <c r="D120" s="8"/>
      <c r="E120" s="8"/>
      <c r="F120" s="8"/>
      <c r="G120" s="8"/>
      <c r="H120" s="116">
        <v>0</v>
      </c>
      <c r="I120" s="117">
        <v>0</v>
      </c>
      <c r="J120" s="314" t="s">
        <v>51</v>
      </c>
    </row>
    <row r="121" spans="1:9" ht="15" customHeight="1">
      <c r="A121" s="8"/>
      <c r="B121" s="8"/>
      <c r="C121" s="8"/>
      <c r="D121" s="8"/>
      <c r="E121" s="8"/>
      <c r="F121" s="8"/>
      <c r="G121" s="8"/>
      <c r="H121" s="116"/>
      <c r="I121" s="117"/>
    </row>
    <row r="122" spans="1:10" ht="15" customHeight="1">
      <c r="A122" s="14" t="s">
        <v>710</v>
      </c>
      <c r="B122" s="15"/>
      <c r="C122" s="15"/>
      <c r="D122" s="15"/>
      <c r="E122" s="15"/>
      <c r="F122" s="15"/>
      <c r="G122" s="15"/>
      <c r="H122" s="120">
        <f>SUBTOTAL(9,H117:H120)</f>
        <v>0</v>
      </c>
      <c r="I122" s="121">
        <f>SUBTOTAL(9,I117:I120)</f>
        <v>0</v>
      </c>
      <c r="J122" s="317" t="s">
        <v>52</v>
      </c>
    </row>
    <row r="123" spans="1:9" ht="15" customHeight="1">
      <c r="A123" s="16"/>
      <c r="B123" s="13"/>
      <c r="C123" s="13"/>
      <c r="D123" s="13"/>
      <c r="E123" s="13"/>
      <c r="F123" s="13"/>
      <c r="G123" s="13"/>
      <c r="H123" s="118"/>
      <c r="I123" s="119"/>
    </row>
    <row r="124" spans="1:10" ht="15" customHeight="1">
      <c r="A124" s="8"/>
      <c r="B124" s="8"/>
      <c r="C124" s="8"/>
      <c r="D124" s="8"/>
      <c r="E124" s="8"/>
      <c r="F124" s="8"/>
      <c r="G124" s="8"/>
      <c r="H124" s="116"/>
      <c r="I124" s="117"/>
      <c r="J124" s="280"/>
    </row>
    <row r="125" spans="1:10" ht="15" customHeight="1">
      <c r="A125" s="19" t="s">
        <v>259</v>
      </c>
      <c r="B125" s="20"/>
      <c r="C125" s="20"/>
      <c r="D125" s="20"/>
      <c r="E125" s="20"/>
      <c r="F125" s="20"/>
      <c r="G125" s="20"/>
      <c r="H125" s="122">
        <f>SUBTOTAL(9,H9:H85)+SUBTOTAL(9,H93:H124)</f>
        <v>5097787</v>
      </c>
      <c r="I125" s="123">
        <f>SUBTOTAL(9,I9:I85)+SUBTOTAL(9,I93:I124)</f>
        <v>4834852</v>
      </c>
      <c r="J125" s="315" t="s">
        <v>53</v>
      </c>
    </row>
    <row r="126" spans="1:9" ht="15" customHeight="1">
      <c r="A126" s="8"/>
      <c r="B126" s="8"/>
      <c r="C126" s="8"/>
      <c r="D126" s="8"/>
      <c r="E126" s="8"/>
      <c r="F126" s="8"/>
      <c r="G126" s="8"/>
      <c r="H126" s="117"/>
      <c r="I126" s="117"/>
    </row>
    <row r="127" ht="13.5" customHeight="1"/>
    <row r="128" spans="1:3" ht="15" customHeight="1">
      <c r="A128" s="88" t="s">
        <v>587</v>
      </c>
      <c r="B128" s="462"/>
      <c r="C128" s="462"/>
    </row>
    <row r="129" ht="15" customHeight="1">
      <c r="A129" t="s">
        <v>596</v>
      </c>
    </row>
    <row r="130" ht="15" customHeight="1">
      <c r="A130" t="s">
        <v>520</v>
      </c>
    </row>
    <row r="131" ht="15" customHeight="1">
      <c r="A131" t="s">
        <v>600</v>
      </c>
    </row>
    <row r="132" ht="6" customHeight="1"/>
    <row r="133" ht="15" customHeight="1">
      <c r="A133" t="s">
        <v>521</v>
      </c>
    </row>
    <row r="134" ht="15" customHeight="1">
      <c r="A134" t="s">
        <v>522</v>
      </c>
    </row>
    <row r="135" ht="15" customHeight="1">
      <c r="A135" t="s">
        <v>601</v>
      </c>
    </row>
    <row r="136" ht="15" customHeight="1">
      <c r="A136" t="s">
        <v>602</v>
      </c>
    </row>
    <row r="137" ht="9.75" customHeight="1"/>
    <row r="138" ht="15" customHeight="1">
      <c r="A138" t="s">
        <v>668</v>
      </c>
    </row>
    <row r="139" ht="15" customHeight="1">
      <c r="A139" t="s">
        <v>667</v>
      </c>
    </row>
    <row r="140" ht="15" customHeight="1">
      <c r="A140" t="s">
        <v>666</v>
      </c>
    </row>
    <row r="142" ht="15" customHeight="1">
      <c r="A142" s="88" t="s">
        <v>519</v>
      </c>
    </row>
    <row r="143" s="1" customFormat="1" ht="15" customHeight="1">
      <c r="A143" s="1" t="s">
        <v>517</v>
      </c>
    </row>
    <row r="144" s="1" customFormat="1" ht="15" customHeight="1">
      <c r="A144" s="1" t="s">
        <v>518</v>
      </c>
    </row>
    <row r="145" ht="15" customHeight="1">
      <c r="A145" t="s">
        <v>559</v>
      </c>
    </row>
    <row r="147" ht="15" customHeight="1">
      <c r="A147" t="s">
        <v>560</v>
      </c>
    </row>
    <row r="148" ht="15" customHeight="1">
      <c r="A148" t="s">
        <v>808</v>
      </c>
    </row>
    <row r="149" ht="15" customHeight="1">
      <c r="A149" t="s">
        <v>809</v>
      </c>
    </row>
    <row r="151" s="383" customFormat="1" ht="15" customHeight="1"/>
    <row r="153" ht="15" customHeight="1">
      <c r="A153" s="383"/>
    </row>
  </sheetData>
  <sheetProtection/>
  <mergeCells count="6">
    <mergeCell ref="A64:G65"/>
    <mergeCell ref="A78:G78"/>
    <mergeCell ref="A69:F69"/>
    <mergeCell ref="A72:F72"/>
    <mergeCell ref="A74:F74"/>
    <mergeCell ref="A76:G77"/>
  </mergeCells>
  <printOptions/>
  <pageMargins left="0.7874015748031497" right="0.7874015748031497" top="0.984251968503937" bottom="0.984251968503937" header="0.5118110236220472" footer="0.5118110236220472"/>
  <pageSetup horizontalDpi="600" verticalDpi="600" orientation="portrait" paperSize="9" scale="59" r:id="rId1"/>
  <headerFooter alignWithMargins="0">
    <oddHeader xml:space="preserve">&amp;LUniversiteter og høyskoler - standard mal for årsregnskap </oddHeader>
    <oddFooter>&amp;RSide &amp;P av &amp;N</oddFooter>
  </headerFooter>
  <rowBreaks count="2" manualBreakCount="2">
    <brk id="79" max="10" man="1"/>
    <brk id="174" max="255" man="1"/>
  </rowBreaks>
</worksheet>
</file>

<file path=xl/worksheets/sheet7.xml><?xml version="1.0" encoding="utf-8"?>
<worksheet xmlns="http://schemas.openxmlformats.org/spreadsheetml/2006/main" xmlns:r="http://schemas.openxmlformats.org/officeDocument/2006/relationships">
  <dimension ref="A2:J21"/>
  <sheetViews>
    <sheetView workbookViewId="0" topLeftCell="A1">
      <selection activeCell="B8" sqref="B8"/>
    </sheetView>
  </sheetViews>
  <sheetFormatPr defaultColWidth="11.421875" defaultRowHeight="15" customHeight="1"/>
  <sheetData>
    <row r="2" spans="1:10" ht="15" customHeight="1">
      <c r="A2" s="21" t="s">
        <v>511</v>
      </c>
      <c r="B2" s="21"/>
      <c r="C2" s="21"/>
      <c r="D2" s="22"/>
      <c r="E2" s="22"/>
      <c r="F2" s="22"/>
      <c r="G2" s="51"/>
      <c r="H2" s="57"/>
      <c r="I2" s="58"/>
      <c r="J2" s="11"/>
    </row>
    <row r="3" spans="1:10" ht="15" customHeight="1">
      <c r="A3" s="24"/>
      <c r="B3" s="24"/>
      <c r="C3" s="24"/>
      <c r="D3" s="25"/>
      <c r="E3" s="104">
        <f>Resultatregnskap!C5</f>
        <v>40543</v>
      </c>
      <c r="F3" s="105">
        <f>Resultatregnskap!D5</f>
        <v>40178</v>
      </c>
      <c r="G3" s="26"/>
      <c r="H3" s="26"/>
      <c r="I3" s="1"/>
      <c r="J3" s="1"/>
    </row>
    <row r="4" spans="1:10" ht="15" customHeight="1">
      <c r="A4" s="24"/>
      <c r="B4" s="24"/>
      <c r="C4" s="24"/>
      <c r="D4" s="25"/>
      <c r="E4" s="116"/>
      <c r="F4" s="117"/>
      <c r="G4" s="27"/>
      <c r="H4" s="27"/>
      <c r="I4" s="1"/>
      <c r="J4" s="1"/>
    </row>
    <row r="5" spans="1:10" ht="15" customHeight="1">
      <c r="A5" s="28" t="s">
        <v>260</v>
      </c>
      <c r="B5" s="28"/>
      <c r="C5" s="28"/>
      <c r="D5" s="29"/>
      <c r="E5" s="116">
        <v>2225505</v>
      </c>
      <c r="F5" s="117">
        <v>2064087</v>
      </c>
      <c r="G5" s="30"/>
      <c r="H5" s="30"/>
      <c r="I5" s="1"/>
      <c r="J5" s="1"/>
    </row>
    <row r="6" spans="1:10" ht="15" customHeight="1">
      <c r="A6" s="28" t="s">
        <v>261</v>
      </c>
      <c r="B6" s="28"/>
      <c r="C6" s="28"/>
      <c r="D6" s="29"/>
      <c r="E6" s="116">
        <v>270333</v>
      </c>
      <c r="F6" s="117">
        <v>250141</v>
      </c>
      <c r="G6" s="30"/>
      <c r="H6" s="30"/>
      <c r="I6" s="1"/>
      <c r="J6" s="1"/>
    </row>
    <row r="7" spans="1:10" ht="15" customHeight="1">
      <c r="A7" s="28" t="s">
        <v>262</v>
      </c>
      <c r="B7" s="28"/>
      <c r="C7" s="28"/>
      <c r="D7" s="29"/>
      <c r="E7" s="116">
        <v>394953</v>
      </c>
      <c r="F7" s="117">
        <v>363055</v>
      </c>
      <c r="G7" s="30"/>
      <c r="H7" s="30"/>
      <c r="I7" s="1"/>
      <c r="J7" s="1"/>
    </row>
    <row r="8" spans="1:10" ht="15" customHeight="1">
      <c r="A8" s="28" t="s">
        <v>471</v>
      </c>
      <c r="B8" s="28"/>
      <c r="C8" s="28"/>
      <c r="D8" s="29"/>
      <c r="E8" s="116">
        <v>286560</v>
      </c>
      <c r="F8" s="117">
        <v>249508</v>
      </c>
      <c r="G8" s="30"/>
      <c r="H8" s="30"/>
      <c r="I8" s="1"/>
      <c r="J8" s="1"/>
    </row>
    <row r="9" spans="1:10" ht="15" customHeight="1">
      <c r="A9" s="28" t="s">
        <v>263</v>
      </c>
      <c r="B9" s="28"/>
      <c r="C9" s="28"/>
      <c r="D9" s="29"/>
      <c r="E9" s="116">
        <v>-93469</v>
      </c>
      <c r="F9" s="117">
        <v>-85747</v>
      </c>
      <c r="G9" s="30"/>
      <c r="H9" s="30"/>
      <c r="I9" s="1"/>
      <c r="J9" s="1"/>
    </row>
    <row r="10" spans="1:10" ht="15" customHeight="1">
      <c r="A10" s="31" t="s">
        <v>264</v>
      </c>
      <c r="B10" s="31"/>
      <c r="C10" s="31"/>
      <c r="D10" s="32"/>
      <c r="E10" s="116">
        <v>36610</v>
      </c>
      <c r="F10" s="117">
        <v>34595</v>
      </c>
      <c r="G10" s="56"/>
      <c r="H10" s="56"/>
      <c r="I10" s="1"/>
      <c r="J10" s="1"/>
    </row>
    <row r="11" spans="1:10" ht="15" customHeight="1">
      <c r="A11" s="33" t="s">
        <v>265</v>
      </c>
      <c r="B11" s="33"/>
      <c r="C11" s="33"/>
      <c r="D11" s="34"/>
      <c r="E11" s="122">
        <f>SUM(E5:E10)</f>
        <v>3120492</v>
      </c>
      <c r="F11" s="123">
        <f>SUM(F5:F10)</f>
        <v>2875639</v>
      </c>
      <c r="G11" s="35"/>
      <c r="H11" s="28"/>
      <c r="I11" s="1"/>
      <c r="J11" s="1"/>
    </row>
    <row r="12" spans="1:10" ht="15" customHeight="1">
      <c r="A12" s="35"/>
      <c r="B12" s="35"/>
      <c r="C12" s="35"/>
      <c r="D12" s="36"/>
      <c r="E12" s="124"/>
      <c r="F12" s="124"/>
      <c r="G12" s="35"/>
      <c r="H12" s="28"/>
      <c r="I12" s="5"/>
      <c r="J12" s="8"/>
    </row>
    <row r="13" spans="1:10" ht="15" customHeight="1">
      <c r="A13" s="35" t="s">
        <v>509</v>
      </c>
      <c r="B13" s="35"/>
      <c r="C13" s="35"/>
      <c r="D13" s="36"/>
      <c r="E13" s="116">
        <v>5009</v>
      </c>
      <c r="F13" s="117">
        <v>4832</v>
      </c>
      <c r="G13" s="35"/>
      <c r="H13" s="28"/>
      <c r="I13" s="5"/>
      <c r="J13" s="8"/>
    </row>
    <row r="14" spans="1:10" ht="15" customHeight="1">
      <c r="A14" s="35"/>
      <c r="B14" s="35"/>
      <c r="C14" s="35"/>
      <c r="D14" s="36"/>
      <c r="E14" s="35"/>
      <c r="F14" s="35"/>
      <c r="G14" s="35"/>
      <c r="H14" s="28"/>
      <c r="I14" s="5"/>
      <c r="J14" s="8"/>
    </row>
    <row r="15" spans="1:6" ht="108" customHeight="1">
      <c r="A15" s="489" t="s">
        <v>589</v>
      </c>
      <c r="B15" s="489"/>
      <c r="C15" s="489"/>
      <c r="D15" s="489"/>
      <c r="E15" s="489"/>
      <c r="F15" s="489"/>
    </row>
    <row r="16" ht="15" customHeight="1">
      <c r="A16" s="88"/>
    </row>
    <row r="17" ht="15" customHeight="1">
      <c r="A17" s="106"/>
    </row>
    <row r="18" ht="15" customHeight="1">
      <c r="A18" t="s">
        <v>470</v>
      </c>
    </row>
    <row r="19" ht="15" customHeight="1">
      <c r="A19" t="s">
        <v>251</v>
      </c>
    </row>
    <row r="20" ht="15" customHeight="1">
      <c r="A20" t="s">
        <v>249</v>
      </c>
    </row>
    <row r="21" ht="15" customHeight="1">
      <c r="A21" s="79" t="s">
        <v>250</v>
      </c>
    </row>
    <row r="25" ht="156" customHeight="1"/>
  </sheetData>
  <sheetProtection/>
  <mergeCells count="1">
    <mergeCell ref="A15:F15"/>
  </mergeCells>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8.xml><?xml version="1.0" encoding="utf-8"?>
<worksheet xmlns="http://schemas.openxmlformats.org/spreadsheetml/2006/main" xmlns:r="http://schemas.openxmlformats.org/officeDocument/2006/relationships">
  <dimension ref="A2:J30"/>
  <sheetViews>
    <sheetView view="pageLayout" workbookViewId="0" topLeftCell="A5">
      <selection activeCell="D34" sqref="D34"/>
    </sheetView>
  </sheetViews>
  <sheetFormatPr defaultColWidth="11.421875" defaultRowHeight="15" customHeight="1"/>
  <sheetData>
    <row r="2" spans="1:6" ht="15" customHeight="1">
      <c r="A2" s="6" t="s">
        <v>512</v>
      </c>
      <c r="B2" s="7"/>
      <c r="C2" s="7"/>
      <c r="D2" s="7"/>
      <c r="E2" s="7"/>
      <c r="F2" s="7"/>
    </row>
    <row r="3" spans="1:6" ht="15" customHeight="1">
      <c r="A3" s="8"/>
      <c r="B3" s="8"/>
      <c r="C3" s="8"/>
      <c r="D3" s="8"/>
      <c r="E3" s="104">
        <f>Resultatregnskap!C5</f>
        <v>40543</v>
      </c>
      <c r="F3" s="105">
        <f>Resultatregnskap!D5</f>
        <v>40178</v>
      </c>
    </row>
    <row r="4" spans="1:6" ht="15" customHeight="1">
      <c r="A4" s="8"/>
      <c r="B4" s="8"/>
      <c r="C4" s="8"/>
      <c r="D4" s="8"/>
      <c r="E4" s="5"/>
      <c r="F4" s="8"/>
    </row>
    <row r="5" spans="1:8" ht="15" customHeight="1">
      <c r="A5" s="8" t="s">
        <v>475</v>
      </c>
      <c r="B5" s="8"/>
      <c r="C5" s="8"/>
      <c r="D5" s="8"/>
      <c r="E5" s="295">
        <v>147362</v>
      </c>
      <c r="F5" s="298">
        <v>133861</v>
      </c>
      <c r="H5" s="8"/>
    </row>
    <row r="6" spans="1:8" ht="15" customHeight="1">
      <c r="A6" s="8" t="s">
        <v>476</v>
      </c>
      <c r="B6" s="8"/>
      <c r="C6" s="8"/>
      <c r="D6" s="8"/>
      <c r="E6" s="295">
        <v>96892</v>
      </c>
      <c r="F6" s="298">
        <v>90582</v>
      </c>
      <c r="H6" s="8"/>
    </row>
    <row r="7" spans="1:8" ht="15" customHeight="1">
      <c r="A7" s="8" t="s">
        <v>477</v>
      </c>
      <c r="B7" s="8"/>
      <c r="C7" s="8"/>
      <c r="D7" s="8"/>
      <c r="E7" s="295">
        <v>143455</v>
      </c>
      <c r="F7" s="298">
        <v>146023</v>
      </c>
      <c r="H7" s="8"/>
    </row>
    <row r="8" spans="1:8" s="461" customFormat="1" ht="15" customHeight="1">
      <c r="A8" s="11" t="s">
        <v>478</v>
      </c>
      <c r="B8" s="11"/>
      <c r="C8" s="11"/>
      <c r="D8" s="11"/>
      <c r="E8" s="459">
        <v>129692</v>
      </c>
      <c r="F8" s="460">
        <v>124662</v>
      </c>
      <c r="H8" s="11"/>
    </row>
    <row r="9" spans="1:8" ht="15" customHeight="1">
      <c r="A9" s="8" t="s">
        <v>479</v>
      </c>
      <c r="B9" s="8"/>
      <c r="C9" s="8"/>
      <c r="D9" s="8"/>
      <c r="E9" s="295">
        <v>16685</v>
      </c>
      <c r="F9" s="298">
        <v>18111</v>
      </c>
      <c r="H9" s="8"/>
    </row>
    <row r="10" spans="1:8" ht="15" customHeight="1">
      <c r="A10" s="8" t="s">
        <v>480</v>
      </c>
      <c r="B10" s="8"/>
      <c r="C10" s="8"/>
      <c r="D10" s="8"/>
      <c r="E10" s="295">
        <v>256470</v>
      </c>
      <c r="F10" s="298">
        <v>242674</v>
      </c>
      <c r="H10" s="8"/>
    </row>
    <row r="11" spans="1:8" ht="15" customHeight="1">
      <c r="A11" s="8" t="s">
        <v>481</v>
      </c>
      <c r="B11" s="8"/>
      <c r="C11" s="8"/>
      <c r="D11" s="8"/>
      <c r="E11" s="295">
        <v>198689</v>
      </c>
      <c r="F11" s="298">
        <v>182588</v>
      </c>
      <c r="H11" s="8"/>
    </row>
    <row r="12" spans="1:8" ht="15" customHeight="1">
      <c r="A12" s="8" t="s">
        <v>214</v>
      </c>
      <c r="B12" s="8"/>
      <c r="C12" s="8"/>
      <c r="D12" s="8"/>
      <c r="E12" s="295">
        <v>156060</v>
      </c>
      <c r="F12" s="298">
        <v>146682</v>
      </c>
      <c r="H12" s="8"/>
    </row>
    <row r="13" spans="1:8" ht="15" customHeight="1">
      <c r="A13" s="8" t="s">
        <v>215</v>
      </c>
      <c r="B13" s="8"/>
      <c r="C13" s="8"/>
      <c r="D13" s="8"/>
      <c r="E13" s="295">
        <v>52896</v>
      </c>
      <c r="F13" s="298">
        <v>40424</v>
      </c>
      <c r="H13" s="8"/>
    </row>
    <row r="14" spans="1:8" ht="15" customHeight="1">
      <c r="A14" s="8" t="s">
        <v>242</v>
      </c>
      <c r="B14" s="8"/>
      <c r="C14" s="8"/>
      <c r="D14" s="8"/>
      <c r="E14" s="295">
        <v>66418</v>
      </c>
      <c r="F14" s="298">
        <v>67920</v>
      </c>
      <c r="H14" s="8"/>
    </row>
    <row r="15" spans="1:8" ht="15" customHeight="1">
      <c r="A15" s="8" t="s">
        <v>216</v>
      </c>
      <c r="B15" s="8"/>
      <c r="C15" s="8"/>
      <c r="D15" s="8"/>
      <c r="E15" s="295">
        <v>104194</v>
      </c>
      <c r="F15" s="298">
        <v>107111</v>
      </c>
      <c r="H15" s="8"/>
    </row>
    <row r="16" spans="1:10" ht="15" customHeight="1">
      <c r="A16" s="19" t="s">
        <v>482</v>
      </c>
      <c r="B16" s="20"/>
      <c r="C16" s="20"/>
      <c r="D16" s="20"/>
      <c r="E16" s="297">
        <f>SUM(E5:E15)</f>
        <v>1368813</v>
      </c>
      <c r="F16" s="336">
        <f>SUM(F5:F15)</f>
        <v>1300638</v>
      </c>
      <c r="H16" s="298"/>
      <c r="J16" s="298"/>
    </row>
    <row r="17" spans="1:6" ht="15" customHeight="1">
      <c r="A17" s="142"/>
      <c r="B17" s="13"/>
      <c r="C17" s="13"/>
      <c r="D17" s="13"/>
      <c r="E17" s="13"/>
      <c r="F17" s="13"/>
    </row>
    <row r="18" spans="1:6" s="446" customFormat="1" ht="15" customHeight="1">
      <c r="A18" s="142" t="s">
        <v>588</v>
      </c>
      <c r="B18" s="463"/>
      <c r="C18" s="463"/>
      <c r="D18" s="142"/>
      <c r="E18" s="142"/>
      <c r="F18" s="142"/>
    </row>
    <row r="19" spans="1:6" s="456" customFormat="1" ht="15" customHeight="1">
      <c r="A19" s="13" t="s">
        <v>449</v>
      </c>
      <c r="B19" s="473"/>
      <c r="C19" s="473"/>
      <c r="D19" s="13"/>
      <c r="E19" s="13"/>
      <c r="F19" s="13"/>
    </row>
    <row r="20" spans="1:6" s="456" customFormat="1" ht="15" customHeight="1">
      <c r="A20" s="13" t="s">
        <v>450</v>
      </c>
      <c r="B20" s="473"/>
      <c r="C20" s="473"/>
      <c r="D20" s="13"/>
      <c r="E20" s="13"/>
      <c r="F20" s="13"/>
    </row>
    <row r="21" spans="1:6" s="456" customFormat="1" ht="15" customHeight="1">
      <c r="A21" s="13" t="s">
        <v>398</v>
      </c>
      <c r="B21" s="473"/>
      <c r="C21" s="473"/>
      <c r="D21" s="13"/>
      <c r="E21" s="13"/>
      <c r="F21" s="13"/>
    </row>
    <row r="22" spans="5:6" s="456" customFormat="1" ht="15" customHeight="1">
      <c r="E22" s="13"/>
      <c r="F22" s="13"/>
    </row>
    <row r="23" spans="1:6" ht="15" customHeight="1">
      <c r="A23" s="13" t="s">
        <v>523</v>
      </c>
      <c r="B23" s="8"/>
      <c r="C23" s="8"/>
      <c r="D23" s="8"/>
      <c r="E23" s="8"/>
      <c r="F23" s="8"/>
    </row>
    <row r="24" ht="15" customHeight="1">
      <c r="A24" s="13"/>
    </row>
    <row r="25" spans="1:6" ht="15" customHeight="1">
      <c r="A25" s="13" t="s">
        <v>516</v>
      </c>
      <c r="B25" s="8"/>
      <c r="C25" s="8"/>
      <c r="D25" s="8"/>
      <c r="E25" s="8"/>
      <c r="F25" s="8"/>
    </row>
    <row r="30" ht="15" customHeight="1">
      <c r="B30" s="455"/>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xl/worksheets/sheet9.xml><?xml version="1.0" encoding="utf-8"?>
<worksheet xmlns="http://schemas.openxmlformats.org/spreadsheetml/2006/main" xmlns:r="http://schemas.openxmlformats.org/officeDocument/2006/relationships">
  <dimension ref="A2:M27"/>
  <sheetViews>
    <sheetView workbookViewId="0" topLeftCell="A1">
      <selection activeCell="M40" sqref="M40"/>
    </sheetView>
  </sheetViews>
  <sheetFormatPr defaultColWidth="11.421875" defaultRowHeight="15" customHeight="1"/>
  <sheetData>
    <row r="2" spans="1:8" ht="15" customHeight="1">
      <c r="A2" s="21" t="s">
        <v>513</v>
      </c>
      <c r="B2" s="21"/>
      <c r="C2" s="21"/>
      <c r="D2" s="21"/>
      <c r="E2" s="22"/>
      <c r="F2" s="22"/>
      <c r="G2" s="22"/>
      <c r="H2" s="205"/>
    </row>
    <row r="3" spans="1:7" ht="15" customHeight="1">
      <c r="A3" s="37"/>
      <c r="B3" s="1"/>
      <c r="C3" s="1"/>
      <c r="D3" s="1"/>
      <c r="E3" s="38"/>
      <c r="F3" s="38"/>
      <c r="G3" s="38"/>
    </row>
    <row r="4" spans="1:8" ht="24" customHeight="1">
      <c r="A4" s="37"/>
      <c r="B4" s="1"/>
      <c r="C4" s="1"/>
      <c r="D4" s="1"/>
      <c r="F4" s="39" t="s">
        <v>266</v>
      </c>
      <c r="G4" s="40" t="s">
        <v>267</v>
      </c>
      <c r="H4" s="40" t="s">
        <v>625</v>
      </c>
    </row>
    <row r="5" spans="1:8" ht="15" customHeight="1">
      <c r="A5" s="37"/>
      <c r="B5" s="1"/>
      <c r="C5" s="1"/>
      <c r="D5" s="1"/>
      <c r="F5" s="125"/>
      <c r="G5" s="125"/>
      <c r="H5" s="125"/>
    </row>
    <row r="6" spans="1:8" ht="15" customHeight="1">
      <c r="A6" s="37" t="s">
        <v>80</v>
      </c>
      <c r="B6" s="1"/>
      <c r="C6" s="1"/>
      <c r="D6" s="1"/>
      <c r="F6" s="126">
        <v>0</v>
      </c>
      <c r="G6" s="126">
        <v>12339</v>
      </c>
      <c r="H6" s="125">
        <f>F6+G6</f>
        <v>12339</v>
      </c>
    </row>
    <row r="7" spans="1:8" ht="15" customHeight="1">
      <c r="A7" s="37" t="s">
        <v>542</v>
      </c>
      <c r="B7" s="1"/>
      <c r="C7" s="1"/>
      <c r="D7" s="1"/>
      <c r="F7" s="126">
        <v>0</v>
      </c>
      <c r="G7" s="126">
        <v>2929</v>
      </c>
      <c r="H7" s="125">
        <f>F7+G7</f>
        <v>2929</v>
      </c>
    </row>
    <row r="8" spans="1:8" ht="15" customHeight="1">
      <c r="A8" s="37" t="s">
        <v>543</v>
      </c>
      <c r="B8" s="1"/>
      <c r="C8" s="1"/>
      <c r="D8" s="1"/>
      <c r="F8" s="127">
        <v>0</v>
      </c>
      <c r="G8" s="127">
        <v>0</v>
      </c>
      <c r="H8" s="127">
        <f>F8+G8</f>
        <v>0</v>
      </c>
    </row>
    <row r="9" spans="1:8" ht="15" customHeight="1">
      <c r="A9" s="37" t="s">
        <v>544</v>
      </c>
      <c r="B9" s="1"/>
      <c r="C9" s="1"/>
      <c r="D9" s="1"/>
      <c r="F9" s="128">
        <f>SUBTOTAL(9,F6:F8)</f>
        <v>0</v>
      </c>
      <c r="G9" s="128">
        <f>SUBTOTAL(9,G6:G8)</f>
        <v>15268</v>
      </c>
      <c r="H9" s="128">
        <f>SUBTOTAL(9,H6:H8)</f>
        <v>15268</v>
      </c>
    </row>
    <row r="10" spans="1:8" ht="15" customHeight="1">
      <c r="A10" s="37" t="s">
        <v>81</v>
      </c>
      <c r="B10" s="1"/>
      <c r="C10" s="1"/>
      <c r="D10" s="1"/>
      <c r="F10" s="128">
        <v>0</v>
      </c>
      <c r="G10" s="128">
        <v>0</v>
      </c>
      <c r="H10" s="125">
        <f>F10+G10</f>
        <v>0</v>
      </c>
    </row>
    <row r="11" spans="1:8" ht="15" customHeight="1">
      <c r="A11" s="37" t="s">
        <v>545</v>
      </c>
      <c r="B11" s="1"/>
      <c r="C11" s="1"/>
      <c r="D11" s="1"/>
      <c r="F11" s="128">
        <v>0</v>
      </c>
      <c r="G11" s="128">
        <v>0</v>
      </c>
      <c r="H11" s="125">
        <f>F11+G11</f>
        <v>0</v>
      </c>
    </row>
    <row r="12" spans="1:8" ht="15" customHeight="1">
      <c r="A12" s="37" t="s">
        <v>82</v>
      </c>
      <c r="B12" s="1"/>
      <c r="C12" s="1"/>
      <c r="D12" s="1"/>
      <c r="F12" s="128">
        <v>0</v>
      </c>
      <c r="G12" s="128">
        <v>7714</v>
      </c>
      <c r="H12" s="125">
        <f>F12+G12</f>
        <v>7714</v>
      </c>
    </row>
    <row r="13" spans="1:8" ht="15" customHeight="1">
      <c r="A13" s="37" t="s">
        <v>546</v>
      </c>
      <c r="B13" s="1"/>
      <c r="C13" s="1"/>
      <c r="D13" s="1"/>
      <c r="F13" s="129">
        <v>0</v>
      </c>
      <c r="G13" s="129">
        <v>1579</v>
      </c>
      <c r="H13" s="125">
        <f>F13+G13</f>
        <v>1579</v>
      </c>
    </row>
    <row r="14" spans="1:8" ht="15" customHeight="1">
      <c r="A14" s="37" t="s">
        <v>547</v>
      </c>
      <c r="B14" s="1"/>
      <c r="C14" s="1"/>
      <c r="D14" s="1"/>
      <c r="F14" s="129">
        <v>0</v>
      </c>
      <c r="G14" s="129">
        <v>0</v>
      </c>
      <c r="H14" s="125">
        <f>F14+G14</f>
        <v>0</v>
      </c>
    </row>
    <row r="15" spans="1:8" ht="15" customHeight="1">
      <c r="A15" s="41" t="s">
        <v>541</v>
      </c>
      <c r="B15" s="1"/>
      <c r="C15" s="1"/>
      <c r="D15" s="1"/>
      <c r="F15" s="130">
        <f>F9-F10-F11-F12-F13-F14</f>
        <v>0</v>
      </c>
      <c r="G15" s="130">
        <f>G9-G10-G11-G12-G13-G14</f>
        <v>5975</v>
      </c>
      <c r="H15" s="130">
        <f>H9-H10-H11-H12-H13-H14</f>
        <v>5975</v>
      </c>
    </row>
    <row r="16" spans="1:8" ht="15" customHeight="1">
      <c r="A16" s="37"/>
      <c r="B16" s="38"/>
      <c r="C16" s="38"/>
      <c r="D16" s="38"/>
      <c r="F16" s="38"/>
      <c r="G16" s="38"/>
      <c r="H16" s="1"/>
    </row>
    <row r="17" spans="1:8" ht="15" customHeight="1">
      <c r="A17" s="37" t="s">
        <v>268</v>
      </c>
      <c r="B17" s="1"/>
      <c r="C17" s="1"/>
      <c r="D17" s="42"/>
      <c r="F17" s="43" t="s">
        <v>269</v>
      </c>
      <c r="G17" s="44" t="s">
        <v>270</v>
      </c>
      <c r="H17" s="45"/>
    </row>
    <row r="21" spans="1:13" ht="15" customHeight="1">
      <c r="A21" t="s">
        <v>665</v>
      </c>
      <c r="B21" s="8"/>
      <c r="C21" s="8"/>
      <c r="D21" s="8"/>
      <c r="E21" s="8"/>
      <c r="F21" s="8"/>
      <c r="G21" s="8"/>
      <c r="H21" s="8"/>
      <c r="I21" s="5"/>
      <c r="J21" s="8"/>
      <c r="K21" s="8"/>
      <c r="L21" s="11"/>
      <c r="M21" s="8"/>
    </row>
    <row r="22" spans="1:13" ht="15" customHeight="1">
      <c r="A22" s="8"/>
      <c r="B22" s="8"/>
      <c r="C22" s="8"/>
      <c r="D22" s="8"/>
      <c r="E22" s="8"/>
      <c r="F22" s="8"/>
      <c r="G22" s="8"/>
      <c r="H22" s="8"/>
      <c r="I22" s="5"/>
      <c r="J22" s="8"/>
      <c r="K22" s="8"/>
      <c r="L22" s="11"/>
      <c r="M22" s="8"/>
    </row>
    <row r="23" spans="1:13" ht="15" customHeight="1">
      <c r="A23" s="8"/>
      <c r="B23" s="8"/>
      <c r="C23" s="8"/>
      <c r="D23" s="8"/>
      <c r="E23" s="8"/>
      <c r="F23" s="8"/>
      <c r="G23" s="8"/>
      <c r="H23" s="8"/>
      <c r="I23" s="5"/>
      <c r="J23" s="8"/>
      <c r="K23" s="8"/>
      <c r="L23" s="11"/>
      <c r="M23" s="8"/>
    </row>
    <row r="24" spans="1:13" ht="15" customHeight="1">
      <c r="A24" s="8"/>
      <c r="B24" s="8"/>
      <c r="C24" s="8"/>
      <c r="D24" s="8"/>
      <c r="E24" s="8"/>
      <c r="F24" s="8"/>
      <c r="G24" s="8"/>
      <c r="H24" s="8"/>
      <c r="I24" s="5"/>
      <c r="J24" s="8"/>
      <c r="K24" s="8"/>
      <c r="L24" s="11"/>
      <c r="M24" s="8"/>
    </row>
    <row r="25" spans="1:13" ht="15" customHeight="1">
      <c r="A25" s="8"/>
      <c r="B25" s="8"/>
      <c r="C25" s="8"/>
      <c r="D25" s="8"/>
      <c r="E25" s="8"/>
      <c r="F25" s="8"/>
      <c r="G25" s="8"/>
      <c r="H25" s="8"/>
      <c r="I25" s="5"/>
      <c r="J25" s="8"/>
      <c r="K25" s="8"/>
      <c r="L25" s="11"/>
      <c r="M25" s="8"/>
    </row>
    <row r="26" spans="1:13" ht="15" customHeight="1">
      <c r="A26" s="8"/>
      <c r="B26" s="8"/>
      <c r="C26" s="8"/>
      <c r="D26" s="8"/>
      <c r="E26" s="8"/>
      <c r="F26" s="206"/>
      <c r="G26" s="10"/>
      <c r="H26" s="105"/>
      <c r="L26" s="11"/>
      <c r="M26" s="8"/>
    </row>
    <row r="27" spans="1:13" ht="15" customHeight="1">
      <c r="A27" s="8"/>
      <c r="B27" s="8"/>
      <c r="C27" s="8"/>
      <c r="D27" s="8"/>
      <c r="E27" s="8"/>
      <c r="F27" s="9"/>
      <c r="G27" s="10"/>
      <c r="H27" s="10"/>
      <c r="L27" s="11"/>
      <c r="M27" s="8"/>
    </row>
  </sheetData>
  <sheetProtection/>
  <printOptions/>
  <pageMargins left="0.7874015748031497" right="0.7874015748031497" top="0.984251968503937" bottom="0.984251968503937" header="0.5118110236220472" footer="0.5118110236220472"/>
  <pageSetup horizontalDpi="600" verticalDpi="600" orientation="portrait" paperSize="9" scale="70" r:id="rId1"/>
  <headerFooter alignWithMargins="0">
    <oddHeader xml:space="preserve">&amp;LUniversiteter og høyskoler - standard mal for årsregnskap </oddHeader>
    <oddFooter>&amp;RSide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0-peol</dc:creator>
  <cp:keywords/>
  <dc:description/>
  <cp:lastModifiedBy>liatun</cp:lastModifiedBy>
  <cp:lastPrinted>2011-02-10T07:27:21Z</cp:lastPrinted>
  <dcterms:created xsi:type="dcterms:W3CDTF">2005-10-21T07:03:32Z</dcterms:created>
  <dcterms:modified xsi:type="dcterms:W3CDTF">2011-02-17T10:02:42Z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