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1.xml" ContentType="application/vnd.openxmlformats-officedocument.drawing+xml"/>
  <Override PartName="/xl/worksheets/sheet16.xml" ContentType="application/vnd.openxmlformats-officedocument.spreadsheetml.worksheet+xml"/>
  <Override PartName="/xl/drawings/drawing2.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41" yWindow="65461" windowWidth="15480" windowHeight="8160" tabRatio="876" activeTab="5"/>
  </bookViews>
  <sheets>
    <sheet name="Resultatregnskap" sheetId="1" r:id="rId1"/>
    <sheet name="Balanse - eiendeler" sheetId="2" r:id="rId2"/>
    <sheet name="Balanse - Gjeld og kapital" sheetId="3" r:id="rId3"/>
    <sheet name="Kontantstrøm-direkte" sheetId="4" r:id="rId4"/>
    <sheet name="Statsregnskap - netto" sheetId="5" r:id="rId5"/>
    <sheet name="Note1" sheetId="6" r:id="rId6"/>
    <sheet name="Note2" sheetId="7" r:id="rId7"/>
    <sheet name="Note3" sheetId="8" r:id="rId8"/>
    <sheet name="Note4" sheetId="9" r:id="rId9"/>
    <sheet name="Note5" sheetId="10" r:id="rId10"/>
    <sheet name="Note6" sheetId="11" r:id="rId11"/>
    <sheet name="Note11" sheetId="12" r:id="rId12"/>
    <sheet name="Note12" sheetId="13" r:id="rId13"/>
    <sheet name="Note13" sheetId="14" r:id="rId14"/>
    <sheet name="Note14" sheetId="15" r:id="rId15"/>
    <sheet name="Note 15 spes stat" sheetId="16" r:id="rId16"/>
    <sheet name="Note 16" sheetId="17" r:id="rId17"/>
    <sheet name="Note17" sheetId="18" r:id="rId18"/>
    <sheet name="Note18" sheetId="19" r:id="rId19"/>
    <sheet name="Note19" sheetId="20" r:id="rId20"/>
    <sheet name="Note20" sheetId="21" r:id="rId21"/>
    <sheet name="Note 21" sheetId="22" r:id="rId22"/>
    <sheet name="Resultat - Budsjettoppfølging" sheetId="23" r:id="rId23"/>
  </sheets>
  <definedNames>
    <definedName name="_xlnm.Print_Area" localSheetId="15">'Note 15 spes stat'!$A$1:$L$111</definedName>
  </definedNames>
  <calcPr fullCalcOnLoad="1"/>
</workbook>
</file>

<file path=xl/sharedStrings.xml><?xml version="1.0" encoding="utf-8"?>
<sst xmlns="http://schemas.openxmlformats.org/spreadsheetml/2006/main" count="924" uniqueCount="780">
  <si>
    <t>Posten immaterielle eiendeler består av dataprogrammer og lisenser knyttet til programmene.</t>
  </si>
  <si>
    <t>Mindre utstyrsanskaffelser har feil periodisering i 2009 vedr utstyrsklinikken på 47 mill.</t>
  </si>
  <si>
    <t>Posten varer i arbeid inneholder Universitetssykehus fase 2. Denne posten vil bli gjennomgått og aktivert innen 2.tertial.</t>
  </si>
  <si>
    <t>Økning i reiseforskudd skyldes flere forskningterminer.</t>
  </si>
  <si>
    <t>Hoveddelen av økningen er innen undervisnings og forskerstillingene inkl rekrutteringsstillingene.</t>
  </si>
  <si>
    <t>Økte kostnader for bøker og publikasjoner skyldes at det er endret periodiseringsprinsipp.</t>
  </si>
  <si>
    <t>Økning i avsetning for forpliktelser</t>
  </si>
  <si>
    <t>Økning i avsetning feripenger, skattetrekk og offentlige avgifter</t>
  </si>
  <si>
    <t>Fast likviditet i forhold til lønnsposter. (skatt,arb.giv, pensjon)</t>
  </si>
  <si>
    <t>Avsetning for forplikteser KD</t>
  </si>
  <si>
    <t>Avsetning for forpliktelser NFR</t>
  </si>
  <si>
    <t>Avsetning bidragsprosjekter</t>
  </si>
  <si>
    <t>Forskudd oppdragsprosjekter</t>
  </si>
  <si>
    <t>Egenkapital</t>
  </si>
  <si>
    <t>Netto Leverandørgjeld - kundefordringer</t>
  </si>
  <si>
    <t>Nedgang i Leverandørgjeld</t>
  </si>
  <si>
    <t>Nedgang i kundefordringer</t>
  </si>
  <si>
    <t>Nedgang  i forskudd fra oppdragsvirksomheten</t>
  </si>
  <si>
    <t>Eurokonto</t>
  </si>
  <si>
    <t>Likviditet pr 31.12.2010 på 2054 består av følgende poster:</t>
  </si>
  <si>
    <t>Forskudd bevilgning KD,</t>
  </si>
  <si>
    <t xml:space="preserve">tilskudd til St.Olav og andre som får tildeling. </t>
  </si>
  <si>
    <t>med departementets brev pr 31/8-08 presentert under avsnittet tilskuddsforvaltning.</t>
  </si>
  <si>
    <t>Forskudd bevilgning KD</t>
  </si>
  <si>
    <t>Nedgang andre gjeldsposter</t>
  </si>
  <si>
    <t>Primærproduksjon og viderefordeling av aluminium</t>
  </si>
  <si>
    <t>Renteinntekter - Gaveforskterkningskonto</t>
  </si>
  <si>
    <t>Andre kontorkostnader</t>
  </si>
  <si>
    <t>Service og vedlikeholdsavtaler</t>
  </si>
  <si>
    <t xml:space="preserve">Øvrige driftskostnader </t>
  </si>
  <si>
    <t>Note 15 Avregning bevilgningsfinansiert virksomhet (nettobudsjetterte virksomheter)</t>
  </si>
  <si>
    <t>Den andel av bevilgninger og midler som skal behandles tilsvarende som ikke er benyttet ved regnskapsavslutningen er å anse som en forpliktelse. Det skal spesifiseres hvilke formål bevilgningen forutsettes å dekke i påfølgende termin. Vesentlige poster skal spesifiseres på egen linje.</t>
  </si>
  <si>
    <t>Det er foretatt følgende interne avsetninger til de angitte prioriterte oppgaver/formål innenfor bevilgningsfinansiert virksomhet:</t>
  </si>
  <si>
    <t>Inntektsført bevilgning:</t>
  </si>
  <si>
    <t>Driftsrammer</t>
  </si>
  <si>
    <t>Tematiske satsninger</t>
  </si>
  <si>
    <t>Fuge</t>
  </si>
  <si>
    <t>Nanolaboratorium (stillinger og utstyr)</t>
  </si>
  <si>
    <t>SFF/SFI</t>
  </si>
  <si>
    <t>Strategiske stipendiat-/postdokstillinger</t>
  </si>
  <si>
    <t>Andre strategiske satsninger/prosjekter</t>
  </si>
  <si>
    <t>Vitenskapelig utstyr, infrastrukturtiltak og lignende.</t>
  </si>
  <si>
    <t>Utstyr til ny universitetsklinikk</t>
  </si>
  <si>
    <t>Nytt Nanolaboratorium (bygg)</t>
  </si>
  <si>
    <t>Diverse FoU-relaterte aktiviteter</t>
  </si>
  <si>
    <t>Frittstående prosjekter</t>
  </si>
  <si>
    <t>Infrastruktur og institusjonelle tiltak</t>
  </si>
  <si>
    <t>Nettverkstiltak</t>
  </si>
  <si>
    <t>Programmer</t>
  </si>
  <si>
    <t>Sum avsatt andel av tilskudd til bevilgningsfinansiert virksomhet</t>
  </si>
  <si>
    <t>Ikke inntektsførte bidrag:</t>
  </si>
  <si>
    <t xml:space="preserve">Stiftelser, selskaper i </t>
  </si>
  <si>
    <t>Sum ikke inntektsførte bidrag</t>
  </si>
  <si>
    <t>virksomheten, se note 15. Opptjent virksomhetskapital tilsvarer dermed resultatet fra den eksternt</t>
  </si>
  <si>
    <t xml:space="preserve"> finansierte virksomheten.</t>
  </si>
  <si>
    <t>Universitet og høyskoler kan anvende virksomhetskapital fra EFV til å finansiere investeringer i randsone</t>
  </si>
  <si>
    <t xml:space="preserve">Denne noten viser årets resultat fra NTNUs oppdragsprosjekter. I tillegg viser den hvor mye av </t>
  </si>
  <si>
    <t>virksomhetskapitalen som er bundet ved investering i aksjer.</t>
  </si>
  <si>
    <t xml:space="preserve">I tillegg viser noten den frie virksomhetskapitalen, her benevnt som Annen virksomhetskapital. </t>
  </si>
  <si>
    <t>Annen virksomhetskapital er delt mellom enhetene og NTNU sentralt. Noten viser denne fordelingen</t>
  </si>
  <si>
    <t>Bevegelse 2009:</t>
  </si>
  <si>
    <t xml:space="preserve">Tap på aksjer </t>
  </si>
  <si>
    <t>Gevinst salg av aksjer</t>
  </si>
  <si>
    <t>Spesifisering opptjent virksomhetskapital:</t>
  </si>
  <si>
    <t>Bunden virksomhetskapital 01.01</t>
  </si>
  <si>
    <t>Overført fra:</t>
  </si>
  <si>
    <t>Virksomhetskapital ved enhetene</t>
  </si>
  <si>
    <t>Annen virksomhetskapital</t>
  </si>
  <si>
    <t>Overført til:</t>
  </si>
  <si>
    <t>Annen virksomhetskapital ved nedskrivning av aksjer/salg av aksjer</t>
  </si>
  <si>
    <t>Virksomhetskapital ved enhetene 01.01</t>
  </si>
  <si>
    <t>* se spesifikasjon under</t>
  </si>
  <si>
    <t>Annen opptjent virksomhetskapital</t>
  </si>
  <si>
    <t>Annen opptjent virksomhetskapital 01.01</t>
  </si>
  <si>
    <t>Overført fra virksomhetskapital ved enhetene</t>
  </si>
  <si>
    <t>Overført til/fra virksomhetskapital ved investering av aksjer</t>
  </si>
  <si>
    <t>Gevinst salg av aksjer/Tilbakeført aksjekapital ved salg</t>
  </si>
  <si>
    <t>Annen opptjent virksomhetskapital 31.12</t>
  </si>
  <si>
    <t>Spesifikajson bundet egenkapital:</t>
  </si>
  <si>
    <t>Bokført verdi balanseførte aksjer og leieboerinnskudd jfr. Note 13</t>
  </si>
  <si>
    <t>Bokført verdi innskutt virksomhetskapital - aksjer og leieboerinnskudd</t>
  </si>
  <si>
    <t xml:space="preserve">Netto verdi balanseførte aksjer </t>
  </si>
  <si>
    <t>*Spesifiskasjon Virksomhetskapital ved enhetene.</t>
  </si>
  <si>
    <t>Ny avset-</t>
  </si>
  <si>
    <t>Benyttet</t>
  </si>
  <si>
    <t>Fakultetene</t>
  </si>
  <si>
    <t>AB</t>
  </si>
  <si>
    <t>HF</t>
  </si>
  <si>
    <t>IME</t>
  </si>
  <si>
    <t>IVT</t>
  </si>
  <si>
    <t>DMF</t>
  </si>
  <si>
    <t>NT</t>
  </si>
  <si>
    <t>SVT</t>
  </si>
  <si>
    <t>Andre enheter (inkl. VM)</t>
  </si>
  <si>
    <t>Sum virksomhetskapital ved enhetene</t>
  </si>
  <si>
    <t>Årets resultat i AS/selskapet 2008</t>
  </si>
  <si>
    <t>Påløpt, ikke fakturert/mottatt andre inntekter</t>
  </si>
  <si>
    <t>Balanseført egenkapital i AS/selskapet pr 31.12.2008</t>
  </si>
  <si>
    <t>Balanseført verdi kapital-regnskap</t>
  </si>
  <si>
    <t>Balanseført verdi virksomhets-regnskap</t>
  </si>
  <si>
    <t>Leiv Eiriksson Nyskaping AS</t>
  </si>
  <si>
    <t>Trondheim</t>
  </si>
  <si>
    <t>Interagon AS</t>
  </si>
  <si>
    <t>VIVA AS</t>
  </si>
  <si>
    <t>Bjugn</t>
  </si>
  <si>
    <t>Såkorninvest Midt-Norge AS</t>
  </si>
  <si>
    <t>Aksjer i gruppe 2</t>
  </si>
  <si>
    <t>NTNU Technology Transfer AS</t>
  </si>
  <si>
    <t>Vangslund AS</t>
  </si>
  <si>
    <t>Senter for økonomisk forskning AS</t>
  </si>
  <si>
    <t>NTNU Samfunnsforskning AS</t>
  </si>
  <si>
    <t>Oi! Trøndersk Mat og Drikke AS</t>
  </si>
  <si>
    <t>Aquaculture Engineering AS</t>
  </si>
  <si>
    <t>HUNT BioSciences AS</t>
  </si>
  <si>
    <t>Verdal</t>
  </si>
  <si>
    <t>Trådløse Trondheim AS</t>
  </si>
  <si>
    <t>Sum aksjer i gruppe 2</t>
  </si>
  <si>
    <t>Leieboerinnskudd - borettslagsleiligheter</t>
  </si>
  <si>
    <t>Posten leieboerinnskudd er åtte boretteslagsleiligheter kjøpt på 1970 tallet. Leilighetene brukes til utleie til gjesteforskere og andre vitenskapelige ansatte.</t>
  </si>
  <si>
    <t>Opptjent virksomhetskapital ved NTNU pr. 31.12.2009</t>
  </si>
  <si>
    <t>Utstyr universitetsklinikken</t>
  </si>
  <si>
    <t>Påløpte variable lønnskostnader periodisert</t>
  </si>
  <si>
    <t>Påløpte kostnader og andre periodiseringer</t>
  </si>
  <si>
    <t>Salg av teletjenester fra Telesentralen</t>
  </si>
  <si>
    <t>Leieinntekter lokaler</t>
  </si>
  <si>
    <t>Norges Forskningsråd</t>
  </si>
  <si>
    <t>Refusjon/inntekter fra bygningsdrift</t>
  </si>
  <si>
    <t>Samarbeidsorganet Helse Midt Norge</t>
  </si>
  <si>
    <t>Norad midler via SIU</t>
  </si>
  <si>
    <t>Andre tilskudd</t>
  </si>
  <si>
    <t xml:space="preserve">Midler fra NFR gjelder der NTNU har prosjektansvar og koordinerer andre, er i tråd </t>
  </si>
  <si>
    <t>Samarbeidsorganet Helse Midt Norge består av helsefortak, St.Olavs Hospital og</t>
  </si>
  <si>
    <t>NTNU. NTNU ved DMF mottar alle midler for tildeling til forskningsprosjekter og viderefordeler</t>
  </si>
  <si>
    <t>NTNU mottar midler fra SIU som viderefordeles til utenlandske institusjoner.</t>
  </si>
  <si>
    <t>Inntekter kurs og seminarer</t>
  </si>
  <si>
    <t>Konstanterte tap kundefordringer</t>
  </si>
  <si>
    <t>Aldersfordeling kundefordringer:</t>
  </si>
  <si>
    <t>Antall dager</t>
  </si>
  <si>
    <t>Ikke forfalt</t>
  </si>
  <si>
    <t>1-30</t>
  </si>
  <si>
    <t>31-60</t>
  </si>
  <si>
    <t>61-90</t>
  </si>
  <si>
    <t>91-180</t>
  </si>
  <si>
    <t>181-360</t>
  </si>
  <si>
    <t>&gt; 360</t>
  </si>
  <si>
    <t>Gevinst ved salg av aksjer i Leiv Eriksson AS</t>
  </si>
  <si>
    <t>Innbetalinger fra næringsliv/privat</t>
  </si>
  <si>
    <t>Gaver fra Kreftforeningen</t>
  </si>
  <si>
    <t>Sum ikke inntektsførte bevilgninger, bidrag og gaver mv</t>
  </si>
  <si>
    <t>Nasjonale satsinger (Artsdatabanken, Renate, Matematikksenteret</t>
  </si>
  <si>
    <t>Tverrfaglige satsninger</t>
  </si>
  <si>
    <t>Utenlandsstudier medisin</t>
  </si>
  <si>
    <t>Bøker og publikasjoner</t>
  </si>
  <si>
    <t>Tilgang pr. 30.04.2010</t>
  </si>
  <si>
    <t>Avgang anskaffelseskost pr. 30.04.2010</t>
  </si>
  <si>
    <t>Anskaffelseskost 30.04.2010</t>
  </si>
  <si>
    <t>Ordinære avskrivninger pr.30.04.2010</t>
  </si>
  <si>
    <t>Tilgang pr 30.04.2010</t>
  </si>
  <si>
    <t>Anskaffelseskost 330.04.2010</t>
  </si>
  <si>
    <t>Ordinære avskrivninger pr. 30.04.2010</t>
  </si>
  <si>
    <t>Balanseført verdi 30.04.2010</t>
  </si>
  <si>
    <t>Opptjent virksomhetskapital ved NTNU pr. 01.01.10</t>
  </si>
  <si>
    <t>Ny avsetning 2010 (Overskudd avsluttede oppdragsprosjekter)</t>
  </si>
  <si>
    <t>Bunden virksomhetskapital 30.04.2010</t>
  </si>
  <si>
    <t>Ny avsetning 2010</t>
  </si>
  <si>
    <t>Benyttet andel 2010</t>
  </si>
  <si>
    <t>Virksomhetskapital ved enhetene 30.04.2010</t>
  </si>
  <si>
    <t>Annen opptjent virksomhetskapital 30.04.10</t>
  </si>
  <si>
    <t>Avsetning pr. 30.04.2010</t>
  </si>
  <si>
    <t>ning 2010</t>
  </si>
  <si>
    <t>andel 2010</t>
  </si>
  <si>
    <t>Forskuddsutbetaling fra KD</t>
  </si>
  <si>
    <t>Innskudd statens konsernkonto rentebærende fondskonto (gaveforsterkning)</t>
  </si>
  <si>
    <t>Påløpt, ikke fakturerte inntekt aktive prosjekter</t>
  </si>
  <si>
    <t>Stiftelser/selskaper i NTNUs randsone</t>
  </si>
  <si>
    <t>Forskuddsfakturert inntekt aktive prosjekter</t>
  </si>
  <si>
    <t>Netto prosjektfordring/(-gjeld)</t>
  </si>
  <si>
    <t xml:space="preserve">virksomhet innteksføres i takt med aktiviteten på prosjektene. Denne noten viser at forskudd fra </t>
  </si>
  <si>
    <t>Virksomhet:</t>
  </si>
  <si>
    <t>Gevinst ved salg av eiendom, anlegg, maskiner mv.*</t>
  </si>
  <si>
    <t>Salg av eiendom</t>
  </si>
  <si>
    <t>Salg av maskiner, utstyr mv</t>
  </si>
  <si>
    <t>Salg av andre driftsmidler</t>
  </si>
  <si>
    <t>*  Vesentlige salgstransaksjoner skal kommenteres og det skal angis eventuell øremerking av midlene.</t>
  </si>
  <si>
    <t>Salgs- og leieinntekter</t>
  </si>
  <si>
    <t>Sum driftsinntekter</t>
  </si>
  <si>
    <t>Lønninger</t>
  </si>
  <si>
    <t>Feriepenger</t>
  </si>
  <si>
    <t>Arbeidsgiveravgift</t>
  </si>
  <si>
    <t>Sykepenger og andre refusjoner</t>
  </si>
  <si>
    <t>Andre ytelser</t>
  </si>
  <si>
    <t>Sum lønnskostnader</t>
  </si>
  <si>
    <t>F&amp;U</t>
  </si>
  <si>
    <t>Rettigheter mv.</t>
  </si>
  <si>
    <t>Avskrivningsatser (levetider)</t>
  </si>
  <si>
    <t>Virksomhets-spesifikt</t>
  </si>
  <si>
    <t>5 år / lineært</t>
  </si>
  <si>
    <t>Tomter</t>
  </si>
  <si>
    <t>Drifts-bygninger</t>
  </si>
  <si>
    <t>Øvrige bygninger</t>
  </si>
  <si>
    <t>Anlegg under utførelse</t>
  </si>
  <si>
    <t>Infrastruktur- eiendeler</t>
  </si>
  <si>
    <t>Beredskaps-anskaffelser</t>
  </si>
  <si>
    <t>Maskiner, transportmidler</t>
  </si>
  <si>
    <t>Annet inventar og utstyr</t>
  </si>
  <si>
    <t>Sum</t>
  </si>
  <si>
    <t>Fra anlegg under utførelse til annen gruppe</t>
  </si>
  <si>
    <t>Ingen avskrivning</t>
  </si>
  <si>
    <t>10-60 år dekomponert lineært</t>
  </si>
  <si>
    <t>20-60 år dekomponert lineært</t>
  </si>
  <si>
    <t>3-15 år lineært</t>
  </si>
  <si>
    <t>Leverandørgjeld</t>
  </si>
  <si>
    <t>Annen kortsiktig gjeld</t>
  </si>
  <si>
    <t>Andre fordringer</t>
  </si>
  <si>
    <t>Note</t>
  </si>
  <si>
    <t>Driftsinntekter</t>
  </si>
  <si>
    <t>Gevinst ved salg av eiendom, anlegg og maskiner</t>
  </si>
  <si>
    <t>Andre driftsinntekter</t>
  </si>
  <si>
    <t>Driftskostnader</t>
  </si>
  <si>
    <t>Varekostnader</t>
  </si>
  <si>
    <t>Andre driftskostnader</t>
  </si>
  <si>
    <t xml:space="preserve">Avskrivninger </t>
  </si>
  <si>
    <t>Nedskrivninger</t>
  </si>
  <si>
    <t>Sum driftskostnader</t>
  </si>
  <si>
    <t>Ordinært driftsresultat</t>
  </si>
  <si>
    <t>Finansinntekter og finanskostnader</t>
  </si>
  <si>
    <t>Finansinntekter</t>
  </si>
  <si>
    <t>Finanskostnader</t>
  </si>
  <si>
    <t>Sum finansinntekter og finanskostnader</t>
  </si>
  <si>
    <t>Utbytte fra selskaper m.v.</t>
  </si>
  <si>
    <t>Sum inntekter fra eierandeler i selskaper m.v.</t>
  </si>
  <si>
    <t>Resultat av ordinære aktiviteter</t>
  </si>
  <si>
    <t>Ekstraordinære inntekter og kostnader</t>
  </si>
  <si>
    <t>Ekstraordinære inntekter</t>
  </si>
  <si>
    <t>Ekstraordinære kostnader</t>
  </si>
  <si>
    <t>Sum ekstraordinære inntekter og kostnader</t>
  </si>
  <si>
    <t>Avregninger</t>
  </si>
  <si>
    <t>Sum avregninger</t>
  </si>
  <si>
    <t>Innkrevningsvirksomhet</t>
  </si>
  <si>
    <t>Inntekter av avgifter og gebyrer direkte til statskassen</t>
  </si>
  <si>
    <t>Andre inntekter fra innkrevningsvirksomhet</t>
  </si>
  <si>
    <t>Overføringer til statskassen</t>
  </si>
  <si>
    <t>Sum innkrevningsvirksomhet</t>
  </si>
  <si>
    <t>Tilskuddsforvaltning</t>
  </si>
  <si>
    <t>Overføringer fra statskassen til tilskudd til andre</t>
  </si>
  <si>
    <t>Utbetalinger av tilskudd til andre</t>
  </si>
  <si>
    <t>Sum tilskuddsforvaltning</t>
  </si>
  <si>
    <t>Periodens resultat</t>
  </si>
  <si>
    <r>
      <t>Inntekter</t>
    </r>
    <r>
      <rPr>
        <sz val="12"/>
        <rFont val="Arial"/>
        <family val="2"/>
      </rPr>
      <t xml:space="preserve"> </t>
    </r>
    <r>
      <rPr>
        <b/>
        <sz val="12"/>
        <rFont val="Arial"/>
        <family val="2"/>
      </rPr>
      <t>fra eierandeler i selskaper m.v.</t>
    </r>
  </si>
  <si>
    <t>EIENDELER</t>
  </si>
  <si>
    <t>I Immaterielle eiendeler</t>
  </si>
  <si>
    <t>Forskning og utvikling</t>
  </si>
  <si>
    <t>Rettigheter og lignende immaterielle eiendeler</t>
  </si>
  <si>
    <t>Sum immaterielle eiendeler</t>
  </si>
  <si>
    <t>II Varige driftsmidler</t>
  </si>
  <si>
    <t>Bygninger, tomter og annen fast eiendom</t>
  </si>
  <si>
    <t>Driftsløsøre, inventar, verktøy og lignende</t>
  </si>
  <si>
    <t>Beredskapsanskaffelser</t>
  </si>
  <si>
    <t>Sum varige driftsmidler</t>
  </si>
  <si>
    <t>III Finansielle anleggsmidler</t>
  </si>
  <si>
    <t>Investeringer i datterselskaper</t>
  </si>
  <si>
    <t xml:space="preserve">Investeringer i tilknyttet selskap </t>
  </si>
  <si>
    <t>Investeringer i aksjer og andeler</t>
  </si>
  <si>
    <t>Sum finansielle anleggsmidler</t>
  </si>
  <si>
    <t>Sum anleggsmidler</t>
  </si>
  <si>
    <t>B. Omløpsmidler</t>
  </si>
  <si>
    <t>I Varebeholdninger og forskudd til leverandører</t>
  </si>
  <si>
    <t>Varebeholdninger</t>
  </si>
  <si>
    <t>Forskuddsbetalinger til leverandører</t>
  </si>
  <si>
    <t>II Fordringer</t>
  </si>
  <si>
    <t>Kundefordringer</t>
  </si>
  <si>
    <t>Sum fordringer</t>
  </si>
  <si>
    <t>Sum omløpsmidler</t>
  </si>
  <si>
    <t>Sum eiendeler</t>
  </si>
  <si>
    <t>VIRKSOMHETSKAPITAL OG GJELD</t>
  </si>
  <si>
    <t>C. Virksomhetskapital</t>
  </si>
  <si>
    <t>I Innskutt virksomhetskapital</t>
  </si>
  <si>
    <t>Sum innskutt virksomhetskapital</t>
  </si>
  <si>
    <t>II Opptjent virksomhetskapital</t>
  </si>
  <si>
    <t>Sum opptjent virksomhetskapital</t>
  </si>
  <si>
    <t>Sum virksomhetskapital</t>
  </si>
  <si>
    <t>D. Gjeld</t>
  </si>
  <si>
    <t>I Avsetning for langsiktige forpliktelser</t>
  </si>
  <si>
    <t xml:space="preserve">Andre avsetninger for forpliktelser </t>
  </si>
  <si>
    <t>Sum avsetning for langsiktige forpliktelser</t>
  </si>
  <si>
    <t>II Annen langsiktig gjeld</t>
  </si>
  <si>
    <t>Øvrig langsiktig gjeld</t>
  </si>
  <si>
    <t>Sum annen langsiktig gjeld</t>
  </si>
  <si>
    <t>III Kortsiktig gjeld</t>
  </si>
  <si>
    <t>Skyldig skattetrekk</t>
  </si>
  <si>
    <t>Skyldige offentlige avgifter</t>
  </si>
  <si>
    <t>Avsatte feriepenger</t>
  </si>
  <si>
    <t>Sum kortsiktig gjeld</t>
  </si>
  <si>
    <t>Sum gjeld</t>
  </si>
  <si>
    <t xml:space="preserve">Sum virksomhetskapital og gjeld </t>
  </si>
  <si>
    <t>Innskutt virksomhetskapital</t>
  </si>
  <si>
    <t xml:space="preserve">Sum </t>
  </si>
  <si>
    <t>Fordringer</t>
  </si>
  <si>
    <t>Opptjente, ikke fakturerte inntekter</t>
  </si>
  <si>
    <t>Forskuddsbetalt lønn</t>
  </si>
  <si>
    <t>Personallån</t>
  </si>
  <si>
    <t>Andre fordringer på ansatte</t>
  </si>
  <si>
    <t>Forskuddbetalte kostnader</t>
  </si>
  <si>
    <t>Håndkasser og andre kontantbeholdninger</t>
  </si>
  <si>
    <t>Sum bankinnskudd og kontanter</t>
  </si>
  <si>
    <t>Innskudd statens konsernkonto (nettobudsjetterte virksomheter)</t>
  </si>
  <si>
    <t>III Kasse og bank</t>
  </si>
  <si>
    <t>4, 5</t>
  </si>
  <si>
    <t>Gjeld</t>
  </si>
  <si>
    <t>Andre kontanter og kontantekvivalenter</t>
  </si>
  <si>
    <t>Sum kasse og bank</t>
  </si>
  <si>
    <t>Reiseforskudd</t>
  </si>
  <si>
    <t>Kundefordringer til pålydende</t>
  </si>
  <si>
    <t>Sum kundefordringer</t>
  </si>
  <si>
    <t>Kontantstrømoppstilling etter den direkte modellen</t>
  </si>
  <si>
    <t>Kontantstrømmer fra operasjonelle aktiviteter</t>
  </si>
  <si>
    <t>Innbetalinger</t>
  </si>
  <si>
    <t>innbetalinger fra statskassen til tilskudd til andre</t>
  </si>
  <si>
    <t>innbetalinger fra salg av varer og tjenester</t>
  </si>
  <si>
    <t>innbetalinger av avgifter, gebyrer og lisenser</t>
  </si>
  <si>
    <t>innbetalinger av tilskudd og overføringer fra andre statsetater</t>
  </si>
  <si>
    <t>innbetalinger av utbytte</t>
  </si>
  <si>
    <t>innbetalinger av renter</t>
  </si>
  <si>
    <t>innbetaling av refusjoner</t>
  </si>
  <si>
    <t>andre innbetalinger</t>
  </si>
  <si>
    <t>Sum innbetalinger</t>
  </si>
  <si>
    <t>Utbetalinger</t>
  </si>
  <si>
    <t>utbetalinger av lønn og sosiale kostnader</t>
  </si>
  <si>
    <t>utbetalinger for varer og tjenester for videresalg og eget forbruk</t>
  </si>
  <si>
    <t>utbetalinger av renter</t>
  </si>
  <si>
    <t>utbetalinger av skatter og offentlige avgifter</t>
  </si>
  <si>
    <t>andre utbetalinger</t>
  </si>
  <si>
    <t>Sum utbetalinger</t>
  </si>
  <si>
    <t>Netto kontantstrøm fra operasjonelle aktiviteter *</t>
  </si>
  <si>
    <t>Kontantstrømmer fra investeringsaktiviteter</t>
  </si>
  <si>
    <t>innbetalinger ved salg av varige driftsmidler</t>
  </si>
  <si>
    <t>utbetalinger ved kjøp av varige driftsmidler</t>
  </si>
  <si>
    <t>innbetalinger ved salg av aksjer og andeler i andre foretak</t>
  </si>
  <si>
    <t>utbetalinger ved kjøp av aksjer og andeler i andre foretak</t>
  </si>
  <si>
    <t>utbetalinger ved kjøp av andre investeringsobjekter</t>
  </si>
  <si>
    <t>innbetalinger ved salg av andre investeringsobjekter</t>
  </si>
  <si>
    <t>Netto kontantstrøm fra investeringsaktiviteter</t>
  </si>
  <si>
    <t>innbetalinger av virksomhetskapital</t>
  </si>
  <si>
    <t>tilbakebetalinger av virksomhetskapital</t>
  </si>
  <si>
    <t>utbetalinger av utbytte til statskassen</t>
  </si>
  <si>
    <t>Netto kontantstrøm fra finansieringsaktiviteter</t>
  </si>
  <si>
    <t>Effekt av valutakursendringer på kontanter og kontantekvivalenter</t>
  </si>
  <si>
    <t>Netto endring i kontanter og kontantekvivalenter</t>
  </si>
  <si>
    <t>Beholdning av kontanter og kontantekvivalenter ved periodens begynnelse</t>
  </si>
  <si>
    <t>Beholdning av kontanter og kontantekvivalenter ved periodens slutt</t>
  </si>
  <si>
    <t>* Avstemming</t>
  </si>
  <si>
    <t>periodens resultat</t>
  </si>
  <si>
    <t>ordinære avskrivninger</t>
  </si>
  <si>
    <t>nedskrivning av anleggsmidler</t>
  </si>
  <si>
    <t>netto avregninger</t>
  </si>
  <si>
    <t>resultatandel i datterselskap</t>
  </si>
  <si>
    <t>resultatandel tilknyttet selskap</t>
  </si>
  <si>
    <t>endring i varelager</t>
  </si>
  <si>
    <t>endring i kundefordringer</t>
  </si>
  <si>
    <t>endring i leverandørgjeld</t>
  </si>
  <si>
    <t>effekt av valutakursendringer</t>
  </si>
  <si>
    <t>inntekter til pensjoner (kalkulatoriske)</t>
  </si>
  <si>
    <t>pensjonskostnader (kalkulatoriske)</t>
  </si>
  <si>
    <t>poster klassifisert som investerings- eller finansieringsaktiviteter</t>
  </si>
  <si>
    <t>endring i andre tidsavgrensningsposter</t>
  </si>
  <si>
    <t>Netto kontantstrøm fra operasjonelle aktiviteter</t>
  </si>
  <si>
    <t>Periode:</t>
  </si>
  <si>
    <t>Regnskap</t>
  </si>
  <si>
    <t>Statsregnskapsrapportering for nettobudsjetterte virksomheter</t>
  </si>
  <si>
    <t>Regnskapsførerkonto:</t>
  </si>
  <si>
    <t>I    Inngående beholdning</t>
  </si>
  <si>
    <t>II   Endring i perioden</t>
  </si>
  <si>
    <t>III  Utgående beholdning</t>
  </si>
  <si>
    <t>Inntekt fra bevilgninger</t>
  </si>
  <si>
    <t>Avregning med statskassen (bruttobudsjetterte)</t>
  </si>
  <si>
    <t>innbetalinger av bevilgning (nettobudsjetterte)</t>
  </si>
  <si>
    <t>Kontantstrømmer fra finansieringsaktiviteter (nettobudsjetterte)</t>
  </si>
  <si>
    <t xml:space="preserve">   Merk at det er den regnskapsmessige gevinst og ikke salgssum som skal spesifiseres under driftsinntekter, ref. også note 9.</t>
  </si>
  <si>
    <t>Avsatt til latent tap (-)</t>
  </si>
  <si>
    <t>arbeidsgiveravgift/gruppeliv ført på kap  5700/5309</t>
  </si>
  <si>
    <t>avsetning utsatte inntekter (tilgang anleggsmidler)</t>
  </si>
  <si>
    <t>Disponeringer</t>
  </si>
  <si>
    <t>Pensjoner kostnadsføres i resultatregnskapet basert på faktisk påløpt premie for regnskapsåret.</t>
  </si>
  <si>
    <t>Pensjonskostnader*</t>
  </si>
  <si>
    <t>Forskuddsbetalte, ikke opptjente inntekter</t>
  </si>
  <si>
    <t>Sum fordring</t>
  </si>
  <si>
    <t>inntekt fra bevilgning (bruttobudsjetterte)</t>
  </si>
  <si>
    <t>Husleie</t>
  </si>
  <si>
    <t>Vedlikehold egne bygg og anlegg</t>
  </si>
  <si>
    <t>Andre kostnader til drift av eiendom og lokaler</t>
  </si>
  <si>
    <t>Mindre utstyrsanskaffelser</t>
  </si>
  <si>
    <t>Leie av maskiner, inventar og lignende</t>
  </si>
  <si>
    <t>Konsulenter og andre kjøp av tjenester fra eksterne</t>
  </si>
  <si>
    <t>Reiser og diett</t>
  </si>
  <si>
    <t>Sum andre driftskostnader</t>
  </si>
  <si>
    <t>Renteinntekter</t>
  </si>
  <si>
    <t>Agio gevinst</t>
  </si>
  <si>
    <t>Annen finansinntekt</t>
  </si>
  <si>
    <t>Sum finansinntekter</t>
  </si>
  <si>
    <t>Rentekostnad</t>
  </si>
  <si>
    <t>Nedskrivning av aksjer</t>
  </si>
  <si>
    <t>Agio tap</t>
  </si>
  <si>
    <t>Annen finanskostnad</t>
  </si>
  <si>
    <t>Sum finanskostnader</t>
  </si>
  <si>
    <t>Mottatt utbytte fra selskap XX</t>
  </si>
  <si>
    <t>Mottatt utbytte fra selskap YY</t>
  </si>
  <si>
    <t>Sum mottatt utbytte</t>
  </si>
  <si>
    <t>Beregnet rentekostnad på investert kapital*:</t>
  </si>
  <si>
    <t>Grunnlag beregning av rentekostnad på investert kapital:</t>
  </si>
  <si>
    <t>Gjennom-snitt i perioden</t>
  </si>
  <si>
    <t>Balanseført verdi immaterielle eiendeler</t>
  </si>
  <si>
    <t>Balanseført verdi varige driftsmidler</t>
  </si>
  <si>
    <t xml:space="preserve">Beregning av rentekostnader på den kapitalen som er investert i virksomheten vises her i henhold til </t>
  </si>
  <si>
    <t>"Utkast til veiledningsnotat om renter på kapital"</t>
  </si>
  <si>
    <t>Forretnings-kontor</t>
  </si>
  <si>
    <t>Ervervsdato</t>
  </si>
  <si>
    <t>Antall    aksjer</t>
  </si>
  <si>
    <t>Eierandel</t>
  </si>
  <si>
    <t>Stemme-andel</t>
  </si>
  <si>
    <t>Sum anskaffelseskost</t>
  </si>
  <si>
    <t>innbetalinger av skatter, avgifter og gebyrer til statskassen</t>
  </si>
  <si>
    <t>Antall årsverk:</t>
  </si>
  <si>
    <t>Note 1 Spesifikasjon av driftsinntekter</t>
  </si>
  <si>
    <t>Note 2 Lønn og sosiale kostnader</t>
  </si>
  <si>
    <t>Note 3 Andre driftskostnader</t>
  </si>
  <si>
    <t>Note 4 Immaterielle eiendeler</t>
  </si>
  <si>
    <t>Note 5 Varige driftsmidler</t>
  </si>
  <si>
    <t>Note 6 Finansinntekter og finanskostnader</t>
  </si>
  <si>
    <t>Note 16 Kundefordringer</t>
  </si>
  <si>
    <t>Note 17 Andre kortsiktige fordringer</t>
  </si>
  <si>
    <t>Note 18 Opptjente, ikke fakturerte inntekter / Forskuddsbetalte, ikke opptjente inntekter</t>
  </si>
  <si>
    <t>Note 19 Bankinnskudd, kontanter og lignende</t>
  </si>
  <si>
    <t>Note 20 Annen kortsiktig gjeld</t>
  </si>
  <si>
    <t>Anskaffelseskost</t>
  </si>
  <si>
    <t>Ukurans</t>
  </si>
  <si>
    <t>Ukurans i beholdninger til internt bruk i virksomheten</t>
  </si>
  <si>
    <t>Ukurans i beholdninger beregnet på videresalg</t>
  </si>
  <si>
    <t>Sum ukurans</t>
  </si>
  <si>
    <t>Sum varebeholdninger</t>
  </si>
  <si>
    <t>bokført verdi avhendede anleggsmidler</t>
  </si>
  <si>
    <t>Beholdninger anskaffet til internt bruk i virksomheten</t>
  </si>
  <si>
    <t>Beholdninger beregnet på videresalg</t>
  </si>
  <si>
    <t>IV Avregning med statskassen</t>
  </si>
  <si>
    <t>Statlige etater</t>
  </si>
  <si>
    <t>Kommunale og fylkeskommunale etater</t>
  </si>
  <si>
    <t>Organisasjoner</t>
  </si>
  <si>
    <t>Næringsliv/privat</t>
  </si>
  <si>
    <t>EU tilskudd/tildeling fra rammeprogram for forskning</t>
  </si>
  <si>
    <t>EU tilskudd/tildeling til undervisning og annet</t>
  </si>
  <si>
    <t>Stiftelser</t>
  </si>
  <si>
    <t>Andre</t>
  </si>
  <si>
    <t>Bunden virksomhetskapital:</t>
  </si>
  <si>
    <t>Annen opptjent virksomhetskapital:</t>
  </si>
  <si>
    <t xml:space="preserve">Nettobudsjetterte virksomheter kan ikke etablere virksomhetskapital innenfor den bevilgningsfinansierte </t>
  </si>
  <si>
    <t>virksomhet. Når virksomhetskapital er anvendt til dette formålet, er den å anse som bundet</t>
  </si>
  <si>
    <t>virksomhetskapital, dvs den kan ikke anvendes til å dekke eventuelle underskudd innenfor den løpende driften.</t>
  </si>
  <si>
    <t>Antall måneder på rapporteringstidspunktet: (må fylles ut)</t>
  </si>
  <si>
    <t xml:space="preserve">SUM      </t>
  </si>
  <si>
    <t>Norges forskningsråd</t>
  </si>
  <si>
    <t>Sum Norges forskningsråd</t>
  </si>
  <si>
    <t>*Virksomheter som betaler pensjonspremie selv:</t>
  </si>
  <si>
    <t>Note 13 Investeringer i aksjer og selskapsandeler</t>
  </si>
  <si>
    <t>Note 11 Tilskuddsforvaltning</t>
  </si>
  <si>
    <t xml:space="preserve">Note 12 Opptjent virksomhetskapital (nettobudsjetterte virksomheter) </t>
  </si>
  <si>
    <t>- brutto benyttet til investeringsformål / varige driftsmidler av periodens bevilgning / driftstilskudd</t>
  </si>
  <si>
    <t>- utbetaling av tilskudd til andre</t>
  </si>
  <si>
    <t>Periodens  bevilgning fra Kunnskapsdepartementet *</t>
  </si>
  <si>
    <t>* Vesentlige tilskudd/overføringer skal spesifiseres på egne linjer</t>
  </si>
  <si>
    <t>*  Vesentlige tildelinger skal spesifiseres  på egne linjer.</t>
  </si>
  <si>
    <t>* Vesentlige tilskudd/tildelinger skal spesifiseres på egne linjer</t>
  </si>
  <si>
    <t>Gebyrer og lisenser</t>
  </si>
  <si>
    <t>Kostnadsførte investeringer og påkostninger</t>
  </si>
  <si>
    <t>Lønn og sosiale kostnader</t>
  </si>
  <si>
    <t>Tilskudd og overføringer fra andre departement</t>
  </si>
  <si>
    <t>Periodens tilskudd/overføring fra andre departement *</t>
  </si>
  <si>
    <t>Inntekt fra bevilgninger fra Kunnskapsdepartementet</t>
  </si>
  <si>
    <t>Andre poster som vedrører tilskudd og overføringer fra andre departement (spesifiseres)</t>
  </si>
  <si>
    <t>Andre poster som vedrører bevilgninger fra Kunnskapsdepartementet (spesifiseres)</t>
  </si>
  <si>
    <t xml:space="preserve">Sum tilskudd og overføringer fra andre departement </t>
  </si>
  <si>
    <t>Periodens tilskudd /overføring 1</t>
  </si>
  <si>
    <t>Periodens tilskudd /overføring 2</t>
  </si>
  <si>
    <t>Periodens tilskudd /overføring fra NFR</t>
  </si>
  <si>
    <t>Øvrige andre inntekter 1</t>
  </si>
  <si>
    <t>Øvrige andre inntekter 2</t>
  </si>
  <si>
    <t>Sum inntekt fra bevilgninger fra Kunnskapsdepartementet</t>
  </si>
  <si>
    <t>Tilskudd fra andre statlige forvaltningsorganer  *</t>
  </si>
  <si>
    <t>Andre poster som vedrører tilskudd fra andre statlige forvaltningsorganer (spesifiseres)</t>
  </si>
  <si>
    <t>Kunnskapsdepartementet</t>
  </si>
  <si>
    <t>Sum Kunnskapsdepartementet</t>
  </si>
  <si>
    <t>Opptjent virksomhetskapital</t>
  </si>
  <si>
    <t>Maskiner og transportmidler</t>
  </si>
  <si>
    <t>Obligasjoner og andre fordringer</t>
  </si>
  <si>
    <t>Overført bevilgning fra foregående år (bruttobudsjetterte virksomheter)</t>
  </si>
  <si>
    <t>- ubrukt bevilgning til investeringsformål (bruttobudsjetterte virksomheter)</t>
  </si>
  <si>
    <t>+ utsatt inntekt fra forpliktelse knyttet til investeringer (avskrivninger)</t>
  </si>
  <si>
    <t xml:space="preserve">+ utsatt inntekt fra forpliktelse knyttet til investeringer, bokført verdi avhendede anleggsmidler </t>
  </si>
  <si>
    <t>+ inntekt til pensjoner (gjelder virksomheter som er med i sentral ordning)</t>
  </si>
  <si>
    <t>Tilleggsopplysninger (gjelder bruttobudsjetterte virksomheter):</t>
  </si>
  <si>
    <t>Bevilgning overført fra forrige år</t>
  </si>
  <si>
    <t>Årets bevilgning</t>
  </si>
  <si>
    <t>Bevilgning søkt overført til neste år</t>
  </si>
  <si>
    <t>Tilleggsopplysninger når det er avhendet anleggsmidler:</t>
  </si>
  <si>
    <t>Vederlag ved avhending av anleggsmidler</t>
  </si>
  <si>
    <t>Regnskapsmessig gevinst/tap</t>
  </si>
  <si>
    <t>- bokført verdi av avhendede anleggsmidler*</t>
  </si>
  <si>
    <t xml:space="preserve">* Resterende forpliktelse vedrørende bokført verdi av avhendede anleggsmidler er inntektsført og vist i note 1 som "utsatt inntekt fra forpliktelse knyttet til investeringer, bokført verdi avhendede anleggsmidler" på grunn av at det er sannsynlighetsovervekt for at salgssummen tilfaller &lt;virksomhetens navn&gt;. </t>
  </si>
  <si>
    <t>*Resterende forpliktelse vedrørende bokført verdi av avhendede anleggsmidler er regnskapsført direkte mot "avregning med statskassen" i balansen på grunn av at det er sannsynlighetsovervekt for at salgssummen ikke tilfaller &lt;virksomhetens navn&gt;</t>
  </si>
  <si>
    <t>eller når det er sannsynlighetsovervekt for at salgssummen ikke tilfaller virksomheten:</t>
  </si>
  <si>
    <t>Utsatt virksomhet</t>
  </si>
  <si>
    <t>SUM utsatt virksomhet</t>
  </si>
  <si>
    <t>Strategiske formål</t>
  </si>
  <si>
    <t>SUM strategiske formål</t>
  </si>
  <si>
    <t>Større investeringer</t>
  </si>
  <si>
    <t>SUM større investeringer</t>
  </si>
  <si>
    <t>Resultatregnskap</t>
  </si>
  <si>
    <t>Balanse</t>
  </si>
  <si>
    <t>Resultat - Budsjettoppfølgingsrapport</t>
  </si>
  <si>
    <t xml:space="preserve">                                                                                                                                                                                                                             Budsjett pr:</t>
  </si>
  <si>
    <t xml:space="preserve">                                                                                                                                                             Regnskap pr:</t>
  </si>
  <si>
    <t>Avvik budsjett/ regnskap</t>
  </si>
  <si>
    <t xml:space="preserve">                                                                                                                            Regnskap pr:</t>
  </si>
  <si>
    <t>Tilført annen opptjent virksomhetskapital</t>
  </si>
  <si>
    <t xml:space="preserve">Annen opptjent virksomhetskapital anvendt til dekning av underskudd bevilgningsfinansiert virksomhet </t>
  </si>
  <si>
    <t>Sum disponeringer</t>
  </si>
  <si>
    <t>.</t>
  </si>
  <si>
    <t>Andre bidragsytere</t>
  </si>
  <si>
    <t>Sum andre bidragsytere</t>
  </si>
  <si>
    <t>Andre bidragsytere*</t>
  </si>
  <si>
    <t>Endring i perioden</t>
  </si>
  <si>
    <t>Endring</t>
  </si>
  <si>
    <t>Tilskudd og overføringer fra andre</t>
  </si>
  <si>
    <t>A. Anleggsmidler</t>
  </si>
  <si>
    <t>Sum varebeholdninger og forskudd til leverandører</t>
  </si>
  <si>
    <t>Ikke inntektsført bevilgning knyttet til anleggsmidler</t>
  </si>
  <si>
    <r>
      <t xml:space="preserve">Sum inntekt fra bevilgninger </t>
    </r>
    <r>
      <rPr>
        <i/>
        <sz val="11"/>
        <rFont val="Times New Roman"/>
        <family val="1"/>
      </rPr>
      <t xml:space="preserve">(linje 1) </t>
    </r>
  </si>
  <si>
    <t>Sum tilskudd og overføringer fra andre statlige forvaltningsorganer</t>
  </si>
  <si>
    <r>
      <t xml:space="preserve">Sum tilskudd og overføringer fra andre </t>
    </r>
    <r>
      <rPr>
        <i/>
        <sz val="12"/>
        <rFont val="Times New Roman"/>
        <family val="1"/>
      </rPr>
      <t>(linje 2)</t>
    </r>
  </si>
  <si>
    <r>
      <t xml:space="preserve">Gevinst ved salg av eiendom, anlegg og maskiner mv. </t>
    </r>
    <r>
      <rPr>
        <i/>
        <sz val="11"/>
        <rFont val="Times New Roman"/>
        <family val="1"/>
      </rPr>
      <t>(linje 3)</t>
    </r>
  </si>
  <si>
    <t>Inntekt fra oppdragsfinansiert aktivitet:</t>
  </si>
  <si>
    <t>Tilskudd til annen bidragsfinansiert aktivitet*</t>
  </si>
  <si>
    <t>Sum tilskudd til annen bidragsfinansiert aktivitet</t>
  </si>
  <si>
    <t xml:space="preserve">Sum inntekt fra oppdragsfinansiert aktivitet </t>
  </si>
  <si>
    <r>
      <t xml:space="preserve">Sum salgs- og leieinntekter </t>
    </r>
    <r>
      <rPr>
        <i/>
        <sz val="11"/>
        <rFont val="Times New Roman"/>
        <family val="1"/>
      </rPr>
      <t>(linje 4)</t>
    </r>
  </si>
  <si>
    <t>Note 14 Varebeholdninger</t>
  </si>
  <si>
    <t xml:space="preserve">Tilskudd og overføringer fra andre </t>
  </si>
  <si>
    <t>Gaver og gaveforsterkninger</t>
  </si>
  <si>
    <t>Sum gaver og gaveforsterkninger</t>
  </si>
  <si>
    <t>*Vesentlige bidrag skal spesifiseres på egne linjer eller i egne avsnitt. Midler som benyttes til investeringer skal behandles etter forpliktelsesmodellen og presentreres som i NFR-avsnittet.</t>
  </si>
  <si>
    <t>Andre salgs- og leieinntekter</t>
  </si>
  <si>
    <t>Sum andre salgs- og leieinntekter</t>
  </si>
  <si>
    <t>Andre inntekter:</t>
  </si>
  <si>
    <r>
      <t xml:space="preserve">Sum andre inntekter </t>
    </r>
    <r>
      <rPr>
        <i/>
        <sz val="11"/>
        <rFont val="Times New Roman"/>
        <family val="1"/>
      </rPr>
      <t>(linje 5)</t>
    </r>
  </si>
  <si>
    <t>Tilskudd fra gaver og gaveforsterkninger*</t>
  </si>
  <si>
    <t>Mottatte gaver/gaveforsterkninger i perioden</t>
  </si>
  <si>
    <t>+ utsatt inntekt fra mottatte gaver/gaveforsterkninger</t>
  </si>
  <si>
    <t>Sum tilskudd fra gaver og gaveforsterkninger</t>
  </si>
  <si>
    <t>Ikke inntektsførte gaver og gaveforsterkninger</t>
  </si>
  <si>
    <t>Note 1 Spesifikasjon av driftsinntekter, forts</t>
  </si>
  <si>
    <t>Ikke inntektsførte bevilgninger og bidrag (nettobudsjetterte)</t>
  </si>
  <si>
    <t>Avregning statlig og bidragsfinansiert aktivitet (nettobudsjetterte)</t>
  </si>
  <si>
    <t>endring i ikke inntektsført bevilgning knyttet til anleggsmidler</t>
  </si>
  <si>
    <t>endring i ikke inntektsførte bevilgninger og bidrag</t>
  </si>
  <si>
    <t>endring i ikke inntektsførte gaver og gaveforsterkninger</t>
  </si>
  <si>
    <t>- ikke inntektsførte gaver og gaveforsterkninger</t>
  </si>
  <si>
    <t xml:space="preserve">*Vesentlige bidrag skal spesifiseres på egne linjer eller i egne avsnitt. </t>
  </si>
  <si>
    <t>Øvrige andre inntekter 3…</t>
  </si>
  <si>
    <t>Gaver som skal inntektsføres</t>
  </si>
  <si>
    <t>Avregning statlig og bidragsfinansiert virksomhet (nettobudsjetterte)</t>
  </si>
  <si>
    <t>Avsetning statlig og bidragsfinansiert aktivitet (nettobudsjetterte)</t>
  </si>
  <si>
    <t>L1</t>
  </si>
  <si>
    <t>L2</t>
  </si>
  <si>
    <t>L3</t>
  </si>
  <si>
    <t>L4</t>
  </si>
  <si>
    <t>L5</t>
  </si>
  <si>
    <t>L6</t>
  </si>
  <si>
    <t>L7</t>
  </si>
  <si>
    <t>L8</t>
  </si>
  <si>
    <t>L9</t>
  </si>
  <si>
    <t>L10</t>
  </si>
  <si>
    <t>L11</t>
  </si>
  <si>
    <t>L12</t>
  </si>
  <si>
    <t>L13</t>
  </si>
  <si>
    <t>L14</t>
  </si>
  <si>
    <t>utbetalinger og overføringer til andre statsetater</t>
  </si>
  <si>
    <t>L14A</t>
  </si>
  <si>
    <t xml:space="preserve">utbetalinger og overføringer til andre virksomheter </t>
  </si>
  <si>
    <t>L14B</t>
  </si>
  <si>
    <t>L15</t>
  </si>
  <si>
    <t>L16</t>
  </si>
  <si>
    <t>L17</t>
  </si>
  <si>
    <t>L18</t>
  </si>
  <si>
    <t>L19</t>
  </si>
  <si>
    <t>L20</t>
  </si>
  <si>
    <t>L21</t>
  </si>
  <si>
    <t>L22</t>
  </si>
  <si>
    <t>L23</t>
  </si>
  <si>
    <t>L24</t>
  </si>
  <si>
    <t>L24A</t>
  </si>
  <si>
    <t>L25</t>
  </si>
  <si>
    <t>L26</t>
  </si>
  <si>
    <t>Referanse</t>
  </si>
  <si>
    <t xml:space="preserve">Referanse </t>
  </si>
  <si>
    <t>AI.1</t>
  </si>
  <si>
    <t>AII.1</t>
  </si>
  <si>
    <t>AIII.1</t>
  </si>
  <si>
    <t>BI.1</t>
  </si>
  <si>
    <t>BI.2</t>
  </si>
  <si>
    <t>BII.1</t>
  </si>
  <si>
    <t>BII.2</t>
  </si>
  <si>
    <t>BII.3</t>
  </si>
  <si>
    <t>BIV.1</t>
  </si>
  <si>
    <t>BIV.2</t>
  </si>
  <si>
    <t>C.1</t>
  </si>
  <si>
    <t>DI.1</t>
  </si>
  <si>
    <t>DI.2</t>
  </si>
  <si>
    <t>DII.1</t>
  </si>
  <si>
    <t>DIII.1</t>
  </si>
  <si>
    <t>DIII.2</t>
  </si>
  <si>
    <t>DIII.3</t>
  </si>
  <si>
    <t>DIII.4</t>
  </si>
  <si>
    <t>DIII.5</t>
  </si>
  <si>
    <t>DIII.6</t>
  </si>
  <si>
    <t>DIV.1</t>
  </si>
  <si>
    <t>DIV.2</t>
  </si>
  <si>
    <t>DIV.3</t>
  </si>
  <si>
    <t>DIV.4</t>
  </si>
  <si>
    <t>N15I.1</t>
  </si>
  <si>
    <t>N15I.2</t>
  </si>
  <si>
    <t>N15I.3</t>
  </si>
  <si>
    <t>N15I.6</t>
  </si>
  <si>
    <t>N15I.7</t>
  </si>
  <si>
    <t>N15II.4</t>
  </si>
  <si>
    <t>N15II.5</t>
  </si>
  <si>
    <t>N1.1</t>
  </si>
  <si>
    <t>N1.2</t>
  </si>
  <si>
    <t>N1.3</t>
  </si>
  <si>
    <t>N1.4</t>
  </si>
  <si>
    <t>N1.5</t>
  </si>
  <si>
    <t>N1.6</t>
  </si>
  <si>
    <t>N1.7</t>
  </si>
  <si>
    <t>N1.8</t>
  </si>
  <si>
    <t>N1.9</t>
  </si>
  <si>
    <t>N1.10</t>
  </si>
  <si>
    <t>N1.11</t>
  </si>
  <si>
    <t>N1.12</t>
  </si>
  <si>
    <t>N1.13</t>
  </si>
  <si>
    <t>N1.14</t>
  </si>
  <si>
    <t>N1.15</t>
  </si>
  <si>
    <t>N1.16</t>
  </si>
  <si>
    <t>N1.17</t>
  </si>
  <si>
    <t>N1.18</t>
  </si>
  <si>
    <t>N1.19</t>
  </si>
  <si>
    <t>N1.20</t>
  </si>
  <si>
    <t>N1.21</t>
  </si>
  <si>
    <t>N1.22</t>
  </si>
  <si>
    <t>N1.23</t>
  </si>
  <si>
    <t>N1.24</t>
  </si>
  <si>
    <t>N1.25</t>
  </si>
  <si>
    <t>N1.26</t>
  </si>
  <si>
    <t>N1.27</t>
  </si>
  <si>
    <t>N1.28</t>
  </si>
  <si>
    <t>N1.29</t>
  </si>
  <si>
    <t>N1.30</t>
  </si>
  <si>
    <t>N1.31</t>
  </si>
  <si>
    <t>N1.32</t>
  </si>
  <si>
    <t>N1.33</t>
  </si>
  <si>
    <t>N1.34</t>
  </si>
  <si>
    <t>N1.35</t>
  </si>
  <si>
    <t>N1.36</t>
  </si>
  <si>
    <t>N1.37</t>
  </si>
  <si>
    <t>N1.38</t>
  </si>
  <si>
    <t>N1.39</t>
  </si>
  <si>
    <t>N1.40</t>
  </si>
  <si>
    <t>N1.41</t>
  </si>
  <si>
    <t>N1.42</t>
  </si>
  <si>
    <t>N1.43</t>
  </si>
  <si>
    <t>N1.44</t>
  </si>
  <si>
    <t>N1.45</t>
  </si>
  <si>
    <t>N1.46</t>
  </si>
  <si>
    <t>N1.47</t>
  </si>
  <si>
    <t>N1.48</t>
  </si>
  <si>
    <t>N1.49</t>
  </si>
  <si>
    <t>N1.50</t>
  </si>
  <si>
    <t>N1.51</t>
  </si>
  <si>
    <t>N1.52</t>
  </si>
  <si>
    <t>N1.53</t>
  </si>
  <si>
    <t>N1.54</t>
  </si>
  <si>
    <t>N1.55</t>
  </si>
  <si>
    <t>N1.56</t>
  </si>
  <si>
    <t>N1.57</t>
  </si>
  <si>
    <t>N1.58</t>
  </si>
  <si>
    <t>N1.59</t>
  </si>
  <si>
    <t>N1.60</t>
  </si>
  <si>
    <t>N1.61</t>
  </si>
  <si>
    <t>N1.62</t>
  </si>
  <si>
    <t>N1.63</t>
  </si>
  <si>
    <t>N1.64</t>
  </si>
  <si>
    <t>N1.65</t>
  </si>
  <si>
    <t>N1.66</t>
  </si>
  <si>
    <t>BIV.3</t>
  </si>
  <si>
    <t>Andre bankinnskudd</t>
  </si>
  <si>
    <t>Bankinnskudd på konsernkonto i Norges Bank</t>
  </si>
  <si>
    <t>Anskaffelseskost 31.12.2009</t>
  </si>
  <si>
    <t>Nedskrivninger pr.31.12.2009</t>
  </si>
  <si>
    <t>Akkumuert avskrivning avgang pr. 31.12.2009</t>
  </si>
  <si>
    <t>Balanseført verdi 31.12.2009</t>
  </si>
  <si>
    <t>Nedskrivninger pr. 31.12.2009</t>
  </si>
  <si>
    <t>Akkumulerte avskrivninger avgang pr.31.12.2009</t>
  </si>
  <si>
    <t>Akkumulerte nedskrivninger pr 31.12.2009</t>
  </si>
  <si>
    <t>Akkumulerte avskrivninger 31.12.2009</t>
  </si>
  <si>
    <t>Akkumulerte nedskrivninger  31.12.2009</t>
  </si>
  <si>
    <t>Avsetning pr. 31.12.2009</t>
  </si>
  <si>
    <t>Note 21 Spesifikasjon av andre innbetalinger (kontantstrømoppstillingen)</t>
  </si>
  <si>
    <t>Andre innbetalinger</t>
  </si>
  <si>
    <t>Innbetalinger fra EU  fra rammeprogram for forskning</t>
  </si>
  <si>
    <t>Innbetalinger fra EU  til undervisning og andre formål</t>
  </si>
  <si>
    <t>Innbetalinger fra andre</t>
  </si>
  <si>
    <t>Tilskudd til annen bidragsfinansiert aktivitet</t>
  </si>
  <si>
    <t xml:space="preserve">Innbetalinger fra stiftelser </t>
  </si>
  <si>
    <t>Innbetalinger fra kommunale og fylkeskommunale etater</t>
  </si>
  <si>
    <t xml:space="preserve">Innbetalinger fra organisasjoner </t>
  </si>
  <si>
    <t>Sum tilskudd til bidragsfinansiert aktivitet</t>
  </si>
  <si>
    <t>Øvrige innbetalinger</t>
  </si>
  <si>
    <t>N21.1</t>
  </si>
  <si>
    <t>N21.2</t>
  </si>
  <si>
    <t>N21.3</t>
  </si>
  <si>
    <t>N21.4</t>
  </si>
  <si>
    <t>N21.5</t>
  </si>
  <si>
    <t>N21.6</t>
  </si>
  <si>
    <t>N21.7</t>
  </si>
  <si>
    <t>Ikke inntektsført bevilgning, Tiltakspakke</t>
  </si>
  <si>
    <t xml:space="preserve">Inntekt fra oppdragsfinansiert virksomhet i note 1 økte med 7,1 mill i forhold til 1.termin 2009. Oppdragsfinasiert </t>
  </si>
  <si>
    <t>oppdragsgiver er økt med 11,4 mill. i forhold til 1.tertial 2009. Dvs. at utbetalingene fra oppdragsgivere på prosjektene</t>
  </si>
  <si>
    <t>har økt med 18,5 mill (7,1+11,4) i 2010 i forhold til 1.tertial 2009.</t>
  </si>
  <si>
    <t>Driftsbygninger:</t>
  </si>
  <si>
    <t>Ventilasjon</t>
  </si>
  <si>
    <t>Lineært over 25 år</t>
  </si>
  <si>
    <t>Varme/sanitær</t>
  </si>
  <si>
    <t>Lineært over 30 år</t>
  </si>
  <si>
    <t>El kraft</t>
  </si>
  <si>
    <t>Tele/automatisering</t>
  </si>
  <si>
    <t>Lineært over 10 år</t>
  </si>
  <si>
    <t>Andre installasjoner</t>
  </si>
  <si>
    <t>Bygningskropp</t>
  </si>
  <si>
    <t>Lineært over 60 år</t>
  </si>
  <si>
    <t>Øvrige bygninger*</t>
  </si>
  <si>
    <t>Ingen avskrivninger</t>
  </si>
  <si>
    <t>Maskiner, transportmidler:</t>
  </si>
  <si>
    <t>Skip og lignende</t>
  </si>
  <si>
    <t>Lineært over 10 eller 20 år</t>
  </si>
  <si>
    <t>Biler og transportmidler</t>
  </si>
  <si>
    <t>Lineært over 7 år</t>
  </si>
  <si>
    <t>Annet inventar og utstyr:</t>
  </si>
  <si>
    <t>Inventar</t>
  </si>
  <si>
    <t>Maskiner og verktøy</t>
  </si>
  <si>
    <t>Lineært over 5 eller 10 år</t>
  </si>
  <si>
    <t>Teknisk vitenskapelig utstyr</t>
  </si>
  <si>
    <t>Lineært over 4, 8 eller 12 år</t>
  </si>
  <si>
    <t>Datautstyr/ IKT/Tele</t>
  </si>
  <si>
    <t>Lineært over 3 eller 5 år</t>
  </si>
  <si>
    <t>Kontormaskiner</t>
  </si>
  <si>
    <t>Lineært over 3 år</t>
  </si>
  <si>
    <t>* Øvrige bygninger er borettslagsleieligheter som NTNU eier.</t>
  </si>
  <si>
    <t>Den totale likviditetsøkningen skyldes forskuddsutbetaling fra KD. Når det gjelder de øvrige postene</t>
  </si>
  <si>
    <t>Økning i likviditet fra 31.12.09 på  473 mill. kan forklares i følgende poster:</t>
  </si>
  <si>
    <t>Øvrige bankkonti inkl eurokonto</t>
  </si>
  <si>
    <t>Premiesats for 2009 har vært 12,28 prosent.</t>
  </si>
  <si>
    <t>Premiesats for 2008 har vært 10,41 prosent.</t>
  </si>
  <si>
    <t>Gjennomsnittlig kapitalbinding i år 2010:</t>
  </si>
  <si>
    <t>Fastsatt rente for år 2010:</t>
  </si>
  <si>
    <t>så er det marginale endringer.</t>
  </si>
  <si>
    <t>Premiesats for 2010 har vært 13 prosent</t>
  </si>
  <si>
    <t>Sammenligningstall er også endret til det samme inntektsføringsprinsipp.</t>
  </si>
  <si>
    <t>Statlige bidrag har endret inntektsføringsprinsipp og behandles på lik linje som tilskudd fra Norges Forskningsråd.</t>
  </si>
  <si>
    <t xml:space="preserve">Artsdatabanken er ført inn under posten bevilgning fra KD da denne innbetalingen kom direkte fra KD. </t>
  </si>
  <si>
    <t>Statlige bidrag er flyttet til posten "Tilskudd fra andre statlige forvaltningsorganer", se også note 15 del 1.</t>
  </si>
  <si>
    <t xml:space="preserve">Næringsliv/private har en stor økning. Ca 12 mill av dette kan tilskrives periodisering av kostnader tilhørende 2008 som ble ført i 2009 mellom næringsliv/private og NFR, </t>
  </si>
  <si>
    <t>dvs aktivitetsnivået i 1. tertial 2009 var for Næringsliv/private ca 12 mill for lav og NFR var ca 12 mill for høyt.</t>
  </si>
  <si>
    <t xml:space="preserve">I 2009 så kom bevilgningen til Artsdatabanken fra andre departement, så avviket på posten "Tilskudd fra andre dep" skyldes at i 2010 </t>
  </si>
  <si>
    <t>er Artsdatabanken ført under bevilgning fra KD.</t>
  </si>
</sst>
</file>

<file path=xl/styles.xml><?xml version="1.0" encoding="utf-8"?>
<styleSheet xmlns="http://schemas.openxmlformats.org/spreadsheetml/2006/main">
  <numFmts count="29">
    <numFmt numFmtId="5" formatCode="&quot;kr&quot;\ #,##0_);\(&quot;kr&quot;\ #,##0\)"/>
    <numFmt numFmtId="6" formatCode="&quot;kr&quot;\ #,##0_);[Red]\(&quot;kr&quot;\ #,##0\)"/>
    <numFmt numFmtId="7" formatCode="&quot;kr&quot;\ #,##0.00_);\(&quot;kr&quot;\ #,##0.00\)"/>
    <numFmt numFmtId="8" formatCode="&quot;kr&quot;\ #,##0.00_);[Red]\(&quot;kr&quot;\ #,##0.00\)"/>
    <numFmt numFmtId="42" formatCode="_(&quot;kr&quot;\ * #,##0_);_(&quot;kr&quot;\ * \(#,##0\);_(&quot;kr&quot;\ * &quot;-&quot;_);_(@_)"/>
    <numFmt numFmtId="41" formatCode="_(* #,##0_);_(* \(#,##0\);_(* &quot;-&quot;_);_(@_)"/>
    <numFmt numFmtId="44" formatCode="_(&quot;kr&quot;\ * #,##0.00_);_(&quot;kr&quot;\ * \(#,##0.00\);_(&quot;kr&quot;\ * &quot;-&quot;??_);_(@_)"/>
    <numFmt numFmtId="43" formatCode="_(* #,##0.00_);_(* \(#,##0.00\);_(* &quot;-&quot;??_);_(@_)"/>
    <numFmt numFmtId="164" formatCode="&quot;kr&quot;\ #,##0;&quot;kr&quot;\ \-#,##0"/>
    <numFmt numFmtId="165" formatCode="&quot;kr&quot;\ #,##0;[Red]&quot;kr&quot;\ \-#,##0"/>
    <numFmt numFmtId="166" formatCode="&quot;kr&quot;\ #,##0.00;&quot;kr&quot;\ \-#,##0.00"/>
    <numFmt numFmtId="167" formatCode="&quot;kr&quot;\ #,##0.00;[Red]&quot;kr&quot;\ \-#,##0.00"/>
    <numFmt numFmtId="168" formatCode="_ &quot;kr&quot;\ * #,##0_ ;_ &quot;kr&quot;\ * \-#,##0_ ;_ &quot;kr&quot;\ * &quot;-&quot;_ ;_ @_ "/>
    <numFmt numFmtId="169" formatCode="_ * #,##0_ ;_ * \-#,##0_ ;_ * &quot;-&quot;_ ;_ @_ "/>
    <numFmt numFmtId="170" formatCode="_ &quot;kr&quot;\ * #,##0.00_ ;_ &quot;kr&quot;\ * \-#,##0.00_ ;_ &quot;kr&quot;\ * &quot;-&quot;??_ ;_ @_ "/>
    <numFmt numFmtId="171" formatCode="_ * #,##0.00_ ;_ * \-#,##0.00_ ;_ * &quot;-&quot;??_ ;_ @_ "/>
    <numFmt numFmtId="172" formatCode="&quot;Ja&quot;;&quot;Ja&quot;;&quot;Nei&quot;"/>
    <numFmt numFmtId="173" formatCode="&quot;Sann&quot;;&quot;Sann&quot;;&quot;Usann&quot;"/>
    <numFmt numFmtId="174" formatCode="&quot;På&quot;;&quot;På&quot;;&quot;Av&quot;"/>
    <numFmt numFmtId="175" formatCode="0_)"/>
    <numFmt numFmtId="176" formatCode="_ * #,##0_ ;_ * \-#,##0_ ;_ * &quot;-&quot;??_ ;_ @_ "/>
    <numFmt numFmtId="177" formatCode="_(* #,##0_);_(* \(#,##0\);_(* &quot;-&quot;??_);_(@_)"/>
    <numFmt numFmtId="178" formatCode="0.0\ %"/>
    <numFmt numFmtId="179" formatCode="[$-414]d\.\ mmmm\ yyyy"/>
    <numFmt numFmtId="180" formatCode="dd/mm/yyyy;@"/>
    <numFmt numFmtId="181" formatCode="0.0"/>
    <numFmt numFmtId="182" formatCode="d/m/yyyy;@"/>
    <numFmt numFmtId="183" formatCode="_(&quot;$&quot;* #,##0.00_);_(&quot;$&quot;* \(#,##0.00\);_(&quot;$&quot;* &quot;-&quot;??_);_(@_)"/>
    <numFmt numFmtId="184" formatCode="_(&quot;$&quot;* #,##0_);_(&quot;$&quot;* \(#,##0\);_(&quot;$&quot;* &quot;-&quot;_);_(@_)"/>
  </numFmts>
  <fonts count="46">
    <font>
      <sz val="10"/>
      <name val="Arial"/>
      <family val="0"/>
    </font>
    <font>
      <sz val="8"/>
      <name val="Arial"/>
      <family val="2"/>
    </font>
    <font>
      <u val="single"/>
      <sz val="10"/>
      <color indexed="36"/>
      <name val="Arial"/>
      <family val="2"/>
    </font>
    <font>
      <u val="single"/>
      <sz val="10"/>
      <color indexed="12"/>
      <name val="Arial"/>
      <family val="2"/>
    </font>
    <font>
      <b/>
      <sz val="11"/>
      <name val="Times New Roman"/>
      <family val="1"/>
    </font>
    <font>
      <b/>
      <sz val="12"/>
      <name val="Times New Roman"/>
      <family val="1"/>
    </font>
    <font>
      <sz val="11"/>
      <name val="Times New Roman"/>
      <family val="1"/>
    </font>
    <font>
      <i/>
      <sz val="11"/>
      <name val="Times New Roman"/>
      <family val="1"/>
    </font>
    <font>
      <b/>
      <i/>
      <sz val="11"/>
      <name val="Times New Roman"/>
      <family val="1"/>
    </font>
    <font>
      <i/>
      <sz val="10"/>
      <name val="Times New Roman"/>
      <family val="1"/>
    </font>
    <font>
      <sz val="10"/>
      <name val="Times New Roman"/>
      <family val="1"/>
    </font>
    <font>
      <b/>
      <sz val="10"/>
      <name val="Times New Roman"/>
      <family val="1"/>
    </font>
    <font>
      <b/>
      <sz val="14"/>
      <name val="Arial"/>
      <family val="2"/>
    </font>
    <font>
      <b/>
      <sz val="12"/>
      <name val="Arial"/>
      <family val="2"/>
    </font>
    <font>
      <sz val="12"/>
      <name val="Times New Roman"/>
      <family val="1"/>
    </font>
    <font>
      <sz val="12"/>
      <name val="Arial"/>
      <family val="2"/>
    </font>
    <font>
      <i/>
      <sz val="12"/>
      <name val="Arial"/>
      <family val="2"/>
    </font>
    <font>
      <b/>
      <sz val="10"/>
      <name val="Arial"/>
      <family val="2"/>
    </font>
    <font>
      <b/>
      <sz val="14"/>
      <name val="Times New Roman"/>
      <family val="1"/>
    </font>
    <font>
      <b/>
      <i/>
      <sz val="12"/>
      <name val="Times New Roman"/>
      <family val="1"/>
    </font>
    <font>
      <u val="single"/>
      <sz val="12"/>
      <name val="Times New Roman"/>
      <family val="1"/>
    </font>
    <font>
      <i/>
      <sz val="10"/>
      <name val="Arial"/>
      <family val="2"/>
    </font>
    <font>
      <u val="single"/>
      <sz val="10"/>
      <name val="Arial"/>
      <family val="2"/>
    </font>
    <font>
      <b/>
      <i/>
      <sz val="10"/>
      <name val="Times New Roman"/>
      <family val="1"/>
    </font>
    <font>
      <b/>
      <i/>
      <sz val="10"/>
      <name val="Arial"/>
      <family val="2"/>
    </font>
    <font>
      <b/>
      <u val="single"/>
      <sz val="11"/>
      <name val="Times New Roman"/>
      <family val="1"/>
    </font>
    <font>
      <sz val="11"/>
      <name val="Arial"/>
      <family val="2"/>
    </font>
    <font>
      <i/>
      <sz val="12"/>
      <name val="Times New Roman"/>
      <family val="1"/>
    </font>
    <font>
      <sz val="11"/>
      <color indexed="8"/>
      <name val="Calibri"/>
      <family val="2"/>
    </font>
    <font>
      <sz val="11"/>
      <color indexed="9"/>
      <name val="Calibri"/>
      <family val="2"/>
    </font>
    <font>
      <b/>
      <sz val="11"/>
      <color indexed="52"/>
      <name val="Calibri"/>
      <family val="2"/>
    </font>
    <font>
      <sz val="11"/>
      <color indexed="20"/>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b/>
      <sz val="11"/>
      <color indexed="9"/>
      <name val="Calibri"/>
      <family val="2"/>
    </font>
    <font>
      <sz val="11"/>
      <color indexed="60"/>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b/>
      <sz val="11"/>
      <color indexed="8"/>
      <name val="Calibri"/>
      <family val="2"/>
    </font>
    <font>
      <b/>
      <sz val="11"/>
      <color indexed="63"/>
      <name val="Calibri"/>
      <family val="2"/>
    </font>
    <font>
      <sz val="11"/>
      <color indexed="10"/>
      <name val="Calibri"/>
      <family val="2"/>
    </font>
    <font>
      <sz val="10"/>
      <name val="Tahoma"/>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13"/>
        <bgColor indexed="64"/>
      </patternFill>
    </fill>
  </fills>
  <borders count="27">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style="thin"/>
    </border>
    <border>
      <left style="medium"/>
      <right>
        <color indexed="63"/>
      </right>
      <top style="medium"/>
      <bottom>
        <color indexed="63"/>
      </bottom>
    </border>
    <border>
      <left>
        <color indexed="63"/>
      </left>
      <right>
        <color indexed="63"/>
      </right>
      <top style="thin"/>
      <bottom style="double"/>
    </border>
    <border>
      <left style="thin"/>
      <right style="thin"/>
      <top style="thin"/>
      <bottom style="double"/>
    </border>
    <border>
      <left style="medium"/>
      <right style="medium"/>
      <top style="medium"/>
      <bottom style="medium"/>
    </border>
    <border>
      <left style="thin"/>
      <right style="thin"/>
      <top style="medium"/>
      <bottom style="thin"/>
    </border>
    <border>
      <left>
        <color indexed="63"/>
      </left>
      <right style="medium"/>
      <top style="medium"/>
      <bottom style="medium"/>
    </border>
    <border>
      <left style="thin"/>
      <right style="thin"/>
      <top>
        <color indexed="63"/>
      </top>
      <bottom style="thin"/>
    </border>
    <border>
      <left style="thin"/>
      <right>
        <color indexed="63"/>
      </right>
      <top style="medium"/>
      <bottom style="thin"/>
    </border>
    <border>
      <left>
        <color indexed="63"/>
      </left>
      <right>
        <color indexed="63"/>
      </right>
      <top style="medium"/>
      <bottom style="thin"/>
    </border>
    <border>
      <left style="thin"/>
      <right>
        <color indexed="63"/>
      </right>
      <top style="thin"/>
      <bottom style="thin"/>
    </border>
    <border>
      <left style="thin"/>
      <right style="thin"/>
      <top style="thin"/>
      <bottom>
        <color indexed="63"/>
      </bottom>
    </border>
    <border>
      <left style="thin"/>
      <right style="thin"/>
      <top style="double"/>
      <bottom style="thin"/>
    </border>
    <border>
      <left>
        <color indexed="63"/>
      </left>
      <right>
        <color indexed="63"/>
      </right>
      <top style="thin"/>
      <bottom>
        <color indexed="63"/>
      </bottom>
    </border>
    <border>
      <left>
        <color indexed="63"/>
      </left>
      <right>
        <color indexed="63"/>
      </right>
      <top>
        <color indexed="63"/>
      </top>
      <bottom style="double"/>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5" borderId="0" applyNumberFormat="0" applyBorder="0" applyAlignment="0" applyProtection="0"/>
    <xf numFmtId="0" fontId="28" fillId="8" borderId="0" applyNumberFormat="0" applyBorder="0" applyAlignment="0" applyProtection="0"/>
    <xf numFmtId="0" fontId="28" fillId="11" borderId="0" applyNumberFormat="0" applyBorder="0" applyAlignment="0" applyProtection="0"/>
    <xf numFmtId="0" fontId="29" fillId="12"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 fillId="0" borderId="0" applyNumberFormat="0" applyFill="0" applyBorder="0" applyAlignment="0" applyProtection="0"/>
    <xf numFmtId="0" fontId="30" fillId="16" borderId="1" applyNumberFormat="0" applyAlignment="0" applyProtection="0"/>
    <xf numFmtId="0" fontId="31" fillId="3" borderId="0" applyNumberFormat="0" applyBorder="0" applyAlignment="0" applyProtection="0"/>
    <xf numFmtId="0" fontId="32" fillId="0" borderId="0" applyNumberFormat="0" applyFill="0" applyBorder="0" applyAlignment="0" applyProtection="0"/>
    <xf numFmtId="0" fontId="33" fillId="4" borderId="0" applyNumberFormat="0" applyBorder="0" applyAlignment="0" applyProtection="0"/>
    <xf numFmtId="0" fontId="3" fillId="0" borderId="0" applyNumberFormat="0" applyFill="0" applyBorder="0" applyAlignment="0" applyProtection="0"/>
    <xf numFmtId="0" fontId="34" fillId="7" borderId="1" applyNumberFormat="0" applyAlignment="0" applyProtection="0"/>
    <xf numFmtId="0" fontId="35" fillId="0" borderId="2" applyNumberFormat="0" applyFill="0" applyAlignment="0" applyProtection="0"/>
    <xf numFmtId="0" fontId="36" fillId="17" borderId="3" applyNumberFormat="0" applyAlignment="0" applyProtection="0"/>
    <xf numFmtId="0" fontId="0" fillId="18" borderId="4" applyNumberFormat="0" applyFont="0" applyAlignment="0" applyProtection="0"/>
    <xf numFmtId="0" fontId="0" fillId="0" borderId="0">
      <alignment/>
      <protection/>
    </xf>
    <xf numFmtId="0" fontId="0" fillId="0" borderId="0">
      <alignment/>
      <protection/>
    </xf>
    <xf numFmtId="0" fontId="37" fillId="19" borderId="0" applyNumberFormat="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8"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3" fillId="16" borderId="9" applyNumberFormat="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23"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cellStyleXfs>
  <cellXfs count="478">
    <xf numFmtId="0" fontId="0" fillId="0" borderId="0" xfId="0" applyAlignment="1">
      <alignment/>
    </xf>
    <xf numFmtId="0" fontId="0" fillId="0" borderId="0" xfId="0" applyFont="1" applyAlignment="1">
      <alignment/>
    </xf>
    <xf numFmtId="0" fontId="4" fillId="24" borderId="0" xfId="0" applyFont="1" applyFill="1" applyAlignment="1">
      <alignment/>
    </xf>
    <xf numFmtId="0" fontId="5" fillId="24" borderId="0" xfId="0" applyFont="1" applyFill="1" applyAlignment="1">
      <alignment/>
    </xf>
    <xf numFmtId="0" fontId="5" fillId="0" borderId="0" xfId="0" applyFont="1" applyAlignment="1">
      <alignment/>
    </xf>
    <xf numFmtId="0" fontId="4" fillId="0" borderId="0" xfId="0" applyFont="1" applyAlignment="1">
      <alignment/>
    </xf>
    <xf numFmtId="0" fontId="4" fillId="16" borderId="0" xfId="0" applyFont="1" applyFill="1" applyAlignment="1">
      <alignment/>
    </xf>
    <xf numFmtId="0" fontId="6" fillId="16" borderId="0" xfId="0" applyFont="1" applyFill="1" applyAlignment="1">
      <alignment/>
    </xf>
    <xf numFmtId="0" fontId="6" fillId="0" borderId="0" xfId="0" applyFont="1" applyAlignment="1">
      <alignment/>
    </xf>
    <xf numFmtId="0" fontId="4" fillId="0" borderId="0" xfId="0" applyFont="1" applyAlignment="1">
      <alignment horizontal="center"/>
    </xf>
    <xf numFmtId="0" fontId="6" fillId="0" borderId="0" xfId="0" applyFont="1" applyAlignment="1">
      <alignment horizontal="center"/>
    </xf>
    <xf numFmtId="0" fontId="6" fillId="0" borderId="0" xfId="0" applyFont="1" applyFill="1" applyAlignment="1">
      <alignment/>
    </xf>
    <xf numFmtId="0" fontId="7" fillId="0" borderId="0" xfId="0" applyFont="1" applyBorder="1" applyAlignment="1">
      <alignment/>
    </xf>
    <xf numFmtId="0" fontId="6" fillId="0" borderId="0" xfId="0" applyFont="1" applyBorder="1" applyAlignment="1">
      <alignment/>
    </xf>
    <xf numFmtId="0" fontId="8" fillId="0" borderId="10" xfId="0" applyFont="1" applyBorder="1" applyAlignment="1">
      <alignment/>
    </xf>
    <xf numFmtId="0" fontId="6" fillId="0" borderId="10" xfId="0" applyFont="1" applyBorder="1" applyAlignment="1">
      <alignment/>
    </xf>
    <xf numFmtId="0" fontId="8" fillId="0" borderId="0" xfId="0" applyFont="1" applyBorder="1" applyAlignment="1">
      <alignment/>
    </xf>
    <xf numFmtId="0" fontId="9" fillId="0" borderId="0" xfId="0" applyFont="1" applyAlignment="1">
      <alignment/>
    </xf>
    <xf numFmtId="0" fontId="7" fillId="0" borderId="0" xfId="0" applyFont="1" applyAlignment="1">
      <alignment/>
    </xf>
    <xf numFmtId="0" fontId="4" fillId="0" borderId="11" xfId="0" applyFont="1" applyBorder="1" applyAlignment="1">
      <alignment/>
    </xf>
    <xf numFmtId="0" fontId="6" fillId="0" borderId="11" xfId="0" applyFont="1" applyBorder="1" applyAlignment="1">
      <alignment/>
    </xf>
    <xf numFmtId="0" fontId="4" fillId="16" borderId="0" xfId="0" applyFont="1" applyFill="1" applyBorder="1" applyAlignment="1" applyProtection="1">
      <alignment/>
      <protection locked="0"/>
    </xf>
    <xf numFmtId="0" fontId="6" fillId="16" borderId="0" xfId="0" applyFont="1" applyFill="1" applyBorder="1" applyAlignment="1" applyProtection="1">
      <alignment/>
      <protection locked="0"/>
    </xf>
    <xf numFmtId="0" fontId="6" fillId="16" borderId="0" xfId="0" applyFont="1" applyFill="1" applyAlignment="1" applyProtection="1">
      <alignment/>
      <protection locked="0"/>
    </xf>
    <xf numFmtId="0" fontId="4" fillId="0" borderId="0" xfId="0" applyFont="1" applyBorder="1" applyAlignment="1" applyProtection="1">
      <alignment/>
      <protection locked="0"/>
    </xf>
    <xf numFmtId="175" fontId="4" fillId="0" borderId="0" xfId="0" applyNumberFormat="1" applyFont="1" applyBorder="1" applyAlignment="1" applyProtection="1">
      <alignment horizontal="right"/>
      <protection locked="0"/>
    </xf>
    <xf numFmtId="1" fontId="4" fillId="0" borderId="0" xfId="0" applyNumberFormat="1" applyFont="1" applyBorder="1" applyAlignment="1" applyProtection="1">
      <alignment horizontal="right"/>
      <protection/>
    </xf>
    <xf numFmtId="49" fontId="4" fillId="0" borderId="0" xfId="0" applyNumberFormat="1" applyFont="1" applyBorder="1" applyAlignment="1" applyProtection="1">
      <alignment horizontal="right"/>
      <protection locked="0"/>
    </xf>
    <xf numFmtId="38" fontId="6" fillId="0" borderId="0" xfId="0" applyNumberFormat="1" applyFont="1" applyAlignment="1" applyProtection="1">
      <alignment/>
      <protection locked="0"/>
    </xf>
    <xf numFmtId="38" fontId="6" fillId="0" borderId="0" xfId="0" applyNumberFormat="1" applyFont="1" applyAlignment="1" applyProtection="1">
      <alignment horizontal="right"/>
      <protection locked="0"/>
    </xf>
    <xf numFmtId="3" fontId="6" fillId="0" borderId="0" xfId="0" applyNumberFormat="1" applyFont="1" applyAlignment="1" applyProtection="1">
      <alignment horizontal="right"/>
      <protection locked="0"/>
    </xf>
    <xf numFmtId="38" fontId="6" fillId="0" borderId="10" xfId="0" applyNumberFormat="1" applyFont="1" applyBorder="1" applyAlignment="1" applyProtection="1">
      <alignment/>
      <protection locked="0"/>
    </xf>
    <xf numFmtId="38" fontId="6" fillId="0" borderId="10" xfId="0" applyNumberFormat="1" applyFont="1" applyBorder="1" applyAlignment="1" applyProtection="1">
      <alignment horizontal="right"/>
      <protection locked="0"/>
    </xf>
    <xf numFmtId="38" fontId="4" fillId="0" borderId="10" xfId="0" applyNumberFormat="1" applyFont="1" applyBorder="1" applyAlignment="1" applyProtection="1">
      <alignment/>
      <protection locked="0"/>
    </xf>
    <xf numFmtId="38" fontId="4" fillId="0" borderId="10" xfId="0" applyNumberFormat="1" applyFont="1" applyBorder="1" applyAlignment="1" applyProtection="1">
      <alignment horizontal="right"/>
      <protection locked="0"/>
    </xf>
    <xf numFmtId="38" fontId="4" fillId="0" borderId="0" xfId="0" applyNumberFormat="1" applyFont="1" applyBorder="1" applyAlignment="1" applyProtection="1">
      <alignment/>
      <protection locked="0"/>
    </xf>
    <xf numFmtId="38" fontId="6" fillId="0" borderId="0" xfId="0" applyNumberFormat="1" applyFont="1" applyBorder="1" applyAlignment="1" applyProtection="1">
      <alignment/>
      <protection locked="0"/>
    </xf>
    <xf numFmtId="0" fontId="10" fillId="0" borderId="0" xfId="0" applyFont="1" applyAlignment="1" applyProtection="1">
      <alignment/>
      <protection/>
    </xf>
    <xf numFmtId="3" fontId="10" fillId="0" borderId="0" xfId="0" applyNumberFormat="1" applyFont="1" applyAlignment="1" applyProtection="1">
      <alignment/>
      <protection/>
    </xf>
    <xf numFmtId="3" fontId="10" fillId="0" borderId="0" xfId="53" applyNumberFormat="1" applyFont="1" applyAlignment="1" applyProtection="1">
      <alignment horizontal="center"/>
      <protection/>
    </xf>
    <xf numFmtId="3" fontId="10" fillId="0" borderId="0" xfId="53" applyNumberFormat="1" applyFont="1" applyAlignment="1" applyProtection="1">
      <alignment horizontal="center" wrapText="1"/>
      <protection/>
    </xf>
    <xf numFmtId="0" fontId="11" fillId="0" borderId="0" xfId="0" applyFont="1" applyAlignment="1" applyProtection="1">
      <alignment/>
      <protection/>
    </xf>
    <xf numFmtId="9" fontId="10" fillId="0" borderId="0" xfId="0" applyNumberFormat="1" applyFont="1" applyAlignment="1" applyProtection="1">
      <alignment horizontal="center"/>
      <protection/>
    </xf>
    <xf numFmtId="178" fontId="10" fillId="0" borderId="0" xfId="0" applyNumberFormat="1" applyFont="1" applyFill="1" applyAlignment="1" applyProtection="1">
      <alignment horizontal="center" wrapText="1"/>
      <protection/>
    </xf>
    <xf numFmtId="9" fontId="10" fillId="0" borderId="0" xfId="0" applyNumberFormat="1" applyFont="1" applyAlignment="1" applyProtection="1">
      <alignment horizontal="center"/>
      <protection locked="0"/>
    </xf>
    <xf numFmtId="9" fontId="10" fillId="17" borderId="0" xfId="0" applyNumberFormat="1" applyFont="1" applyFill="1" applyAlignment="1" applyProtection="1">
      <alignment horizontal="center"/>
      <protection/>
    </xf>
    <xf numFmtId="0" fontId="10" fillId="0" borderId="0" xfId="0" applyFont="1" applyAlignment="1" applyProtection="1">
      <alignment horizontal="center"/>
      <protection/>
    </xf>
    <xf numFmtId="0" fontId="10" fillId="0" borderId="0" xfId="0" applyFont="1" applyAlignment="1" applyProtection="1">
      <alignment horizontal="center" wrapText="1"/>
      <protection/>
    </xf>
    <xf numFmtId="0" fontId="11" fillId="0" borderId="0" xfId="0" applyFont="1" applyAlignment="1" applyProtection="1">
      <alignment horizontal="center" wrapText="1"/>
      <protection/>
    </xf>
    <xf numFmtId="0" fontId="10" fillId="0" borderId="0" xfId="0" applyFont="1" applyFill="1" applyAlignment="1" applyProtection="1">
      <alignment horizontal="center" wrapText="1"/>
      <protection/>
    </xf>
    <xf numFmtId="0" fontId="10" fillId="17" borderId="0" xfId="0" applyFont="1" applyFill="1" applyAlignment="1" applyProtection="1">
      <alignment/>
      <protection/>
    </xf>
    <xf numFmtId="0" fontId="6" fillId="0" borderId="0" xfId="0" applyFont="1" applyFill="1" applyBorder="1" applyAlignment="1" applyProtection="1">
      <alignment/>
      <protection locked="0"/>
    </xf>
    <xf numFmtId="0" fontId="0" fillId="16" borderId="0" xfId="0" applyFont="1" applyFill="1" applyAlignment="1">
      <alignment/>
    </xf>
    <xf numFmtId="0" fontId="4" fillId="0" borderId="0" xfId="0" applyFont="1" applyFill="1" applyBorder="1" applyAlignment="1">
      <alignment/>
    </xf>
    <xf numFmtId="0" fontId="4" fillId="16" borderId="0" xfId="0" applyFont="1" applyFill="1" applyBorder="1" applyAlignment="1">
      <alignment/>
    </xf>
    <xf numFmtId="0" fontId="6" fillId="0" borderId="0" xfId="0" applyFont="1" applyFill="1" applyBorder="1" applyAlignment="1">
      <alignment/>
    </xf>
    <xf numFmtId="3" fontId="6" fillId="0" borderId="0" xfId="0" applyNumberFormat="1" applyFont="1" applyBorder="1" applyAlignment="1" applyProtection="1">
      <alignment horizontal="right"/>
      <protection locked="0"/>
    </xf>
    <xf numFmtId="0" fontId="6" fillId="0" borderId="0" xfId="0" applyFont="1" applyFill="1" applyAlignment="1" applyProtection="1">
      <alignment/>
      <protection locked="0"/>
    </xf>
    <xf numFmtId="0" fontId="4" fillId="0" borderId="0" xfId="0" applyFont="1" applyFill="1" applyAlignment="1">
      <alignment/>
    </xf>
    <xf numFmtId="0" fontId="0" fillId="0" borderId="0" xfId="0" applyFill="1" applyAlignment="1">
      <alignment/>
    </xf>
    <xf numFmtId="0" fontId="12" fillId="0" borderId="0" xfId="0" applyFont="1" applyAlignment="1">
      <alignment/>
    </xf>
    <xf numFmtId="0" fontId="0" fillId="0" borderId="0" xfId="0" applyAlignment="1">
      <alignment horizontal="center"/>
    </xf>
    <xf numFmtId="0" fontId="0" fillId="0" borderId="0" xfId="0" applyAlignment="1">
      <alignment horizontal="right"/>
    </xf>
    <xf numFmtId="0" fontId="13" fillId="24" borderId="0" xfId="0" applyFont="1" applyFill="1" applyAlignment="1">
      <alignment/>
    </xf>
    <xf numFmtId="0" fontId="13" fillId="0" borderId="12" xfId="0" applyFont="1" applyBorder="1" applyAlignment="1">
      <alignment vertical="top" wrapText="1"/>
    </xf>
    <xf numFmtId="0" fontId="13" fillId="0" borderId="12" xfId="0" applyFont="1" applyBorder="1" applyAlignment="1">
      <alignment horizontal="center" vertical="top" wrapText="1"/>
    </xf>
    <xf numFmtId="0" fontId="15" fillId="0" borderId="12" xfId="0" applyFont="1" applyBorder="1" applyAlignment="1">
      <alignment horizontal="left" vertical="top" wrapText="1" indent="1"/>
    </xf>
    <xf numFmtId="0" fontId="15" fillId="0" borderId="12" xfId="0" applyFont="1" applyBorder="1" applyAlignment="1">
      <alignment horizontal="center" vertical="top" wrapText="1"/>
    </xf>
    <xf numFmtId="0" fontId="0" fillId="0" borderId="0" xfId="0" applyAlignment="1">
      <alignment horizontal="left" indent="1"/>
    </xf>
    <xf numFmtId="0" fontId="16" fillId="0" borderId="12" xfId="0" applyFont="1" applyBorder="1" applyAlignment="1">
      <alignment vertical="top" wrapText="1"/>
    </xf>
    <xf numFmtId="0" fontId="15" fillId="0" borderId="12" xfId="0" applyFont="1" applyBorder="1" applyAlignment="1">
      <alignment vertical="top" wrapText="1"/>
    </xf>
    <xf numFmtId="0" fontId="16" fillId="0" borderId="12" xfId="0" applyFont="1" applyBorder="1" applyAlignment="1">
      <alignment horizontal="center" vertical="top" wrapText="1"/>
    </xf>
    <xf numFmtId="0" fontId="0" fillId="0" borderId="0" xfId="0" applyAlignment="1">
      <alignment horizontal="left" vertical="top" wrapText="1" indent="1"/>
    </xf>
    <xf numFmtId="0" fontId="5" fillId="0" borderId="13" xfId="0" applyFont="1" applyBorder="1" applyAlignment="1">
      <alignment vertical="top" wrapText="1"/>
    </xf>
    <xf numFmtId="0" fontId="17" fillId="0" borderId="12" xfId="0" applyFont="1" applyBorder="1" applyAlignment="1">
      <alignment horizontal="center"/>
    </xf>
    <xf numFmtId="0" fontId="0" fillId="0" borderId="12" xfId="0" applyBorder="1" applyAlignment="1">
      <alignment horizontal="center"/>
    </xf>
    <xf numFmtId="0" fontId="16" fillId="0" borderId="12" xfId="0" applyFont="1" applyBorder="1" applyAlignment="1">
      <alignment horizontal="left" vertical="top" wrapText="1"/>
    </xf>
    <xf numFmtId="0" fontId="13" fillId="0" borderId="12" xfId="0" applyFont="1" applyFill="1" applyBorder="1" applyAlignment="1">
      <alignment vertical="top" wrapText="1"/>
    </xf>
    <xf numFmtId="0" fontId="0" fillId="0" borderId="12" xfId="0" applyFont="1" applyBorder="1" applyAlignment="1">
      <alignment horizontal="center"/>
    </xf>
    <xf numFmtId="0" fontId="13" fillId="0" borderId="12" xfId="0" applyFont="1" applyBorder="1" applyAlignment="1">
      <alignment horizontal="left" vertical="top" wrapText="1"/>
    </xf>
    <xf numFmtId="0" fontId="0" fillId="0" borderId="0" xfId="0" applyFont="1" applyAlignment="1">
      <alignment/>
    </xf>
    <xf numFmtId="38" fontId="4" fillId="0" borderId="0" xfId="0" applyNumberFormat="1" applyFont="1" applyBorder="1" applyAlignment="1">
      <alignment/>
    </xf>
    <xf numFmtId="175" fontId="4" fillId="0" borderId="0" xfId="0" applyNumberFormat="1" applyFont="1" applyFill="1" applyBorder="1" applyAlignment="1">
      <alignment horizontal="center"/>
    </xf>
    <xf numFmtId="38" fontId="6" fillId="0" borderId="11" xfId="0" applyNumberFormat="1" applyFont="1" applyBorder="1" applyAlignment="1">
      <alignment/>
    </xf>
    <xf numFmtId="0" fontId="0" fillId="0" borderId="11" xfId="0" applyFont="1" applyBorder="1" applyAlignment="1">
      <alignment/>
    </xf>
    <xf numFmtId="0" fontId="17" fillId="0" borderId="0" xfId="0" applyFont="1" applyAlignment="1">
      <alignment/>
    </xf>
    <xf numFmtId="0" fontId="18" fillId="0" borderId="0" xfId="0" applyFont="1" applyAlignment="1">
      <alignment/>
    </xf>
    <xf numFmtId="0" fontId="14" fillId="0" borderId="0" xfId="0" applyFont="1" applyAlignment="1">
      <alignment/>
    </xf>
    <xf numFmtId="0" fontId="19" fillId="0" borderId="0" xfId="0" applyFont="1" applyAlignment="1">
      <alignment/>
    </xf>
    <xf numFmtId="0" fontId="14" fillId="0" borderId="0" xfId="0" applyFont="1" applyAlignment="1">
      <alignment horizontal="left" indent="2"/>
    </xf>
    <xf numFmtId="0" fontId="5" fillId="0" borderId="11" xfId="0" applyFont="1" applyBorder="1" applyAlignment="1">
      <alignment horizontal="left" indent="2"/>
    </xf>
    <xf numFmtId="0" fontId="0" fillId="0" borderId="11" xfId="0" applyBorder="1" applyAlignment="1">
      <alignment/>
    </xf>
    <xf numFmtId="0" fontId="5" fillId="0" borderId="0" xfId="0" applyFont="1" applyBorder="1" applyAlignment="1">
      <alignment horizontal="left" indent="2"/>
    </xf>
    <xf numFmtId="0" fontId="0" fillId="0" borderId="0" xfId="0" applyBorder="1" applyAlignment="1">
      <alignment/>
    </xf>
    <xf numFmtId="0" fontId="14" fillId="0" borderId="11" xfId="0" applyFont="1" applyBorder="1" applyAlignment="1">
      <alignment horizontal="left" indent="2"/>
    </xf>
    <xf numFmtId="0" fontId="20" fillId="0" borderId="0" xfId="0" applyFont="1" applyAlignment="1">
      <alignment horizontal="left" indent="2"/>
    </xf>
    <xf numFmtId="0" fontId="17" fillId="0" borderId="11" xfId="0" applyFont="1" applyBorder="1" applyAlignment="1">
      <alignment/>
    </xf>
    <xf numFmtId="0" fontId="13" fillId="0" borderId="0" xfId="0" applyFont="1" applyAlignment="1">
      <alignment/>
    </xf>
    <xf numFmtId="0" fontId="17" fillId="24" borderId="0" xfId="0" applyFont="1" applyFill="1" applyAlignment="1">
      <alignment horizontal="left"/>
    </xf>
    <xf numFmtId="0" fontId="17" fillId="0" borderId="0" xfId="0" applyFont="1" applyAlignment="1">
      <alignment horizontal="left"/>
    </xf>
    <xf numFmtId="14" fontId="17" fillId="0" borderId="12" xfId="0" applyNumberFormat="1" applyFont="1" applyBorder="1" applyAlignment="1">
      <alignment horizontal="right"/>
    </xf>
    <xf numFmtId="14" fontId="4" fillId="0" borderId="0" xfId="0" applyNumberFormat="1" applyFont="1" applyAlignment="1">
      <alignment horizontal="right"/>
    </xf>
    <xf numFmtId="14" fontId="6" fillId="0" borderId="0" xfId="0" applyNumberFormat="1" applyFont="1" applyAlignment="1">
      <alignment horizontal="right"/>
    </xf>
    <xf numFmtId="0" fontId="21" fillId="0" borderId="0" xfId="0" applyFont="1" applyAlignment="1">
      <alignment/>
    </xf>
    <xf numFmtId="3" fontId="13" fillId="0" borderId="12" xfId="0" applyNumberFormat="1" applyFont="1" applyBorder="1" applyAlignment="1">
      <alignment horizontal="right" vertical="top" wrapText="1"/>
    </xf>
    <xf numFmtId="3" fontId="15" fillId="0" borderId="12" xfId="0" applyNumberFormat="1" applyFont="1" applyBorder="1" applyAlignment="1">
      <alignment horizontal="right" vertical="top" wrapText="1"/>
    </xf>
    <xf numFmtId="3" fontId="0" fillId="0" borderId="12" xfId="0" applyNumberFormat="1" applyBorder="1" applyAlignment="1">
      <alignment horizontal="right" wrapText="1"/>
    </xf>
    <xf numFmtId="3" fontId="17" fillId="0" borderId="12" xfId="0" applyNumberFormat="1" applyFont="1" applyBorder="1" applyAlignment="1">
      <alignment horizontal="right" wrapText="1"/>
    </xf>
    <xf numFmtId="3" fontId="0" fillId="0" borderId="0" xfId="0" applyNumberFormat="1" applyAlignment="1">
      <alignment horizontal="right" wrapText="1"/>
    </xf>
    <xf numFmtId="3" fontId="17" fillId="0" borderId="11" xfId="0" applyNumberFormat="1" applyFont="1" applyBorder="1" applyAlignment="1">
      <alignment horizontal="right" wrapText="1"/>
    </xf>
    <xf numFmtId="3" fontId="0" fillId="0" borderId="0" xfId="0" applyNumberFormat="1" applyBorder="1" applyAlignment="1">
      <alignment horizontal="right" wrapText="1"/>
    </xf>
    <xf numFmtId="3" fontId="17" fillId="0" borderId="11" xfId="0" applyNumberFormat="1" applyFont="1" applyBorder="1" applyAlignment="1">
      <alignment horizontal="right" wrapText="1"/>
    </xf>
    <xf numFmtId="3" fontId="0" fillId="0" borderId="12" xfId="0" applyNumberFormat="1" applyFont="1" applyBorder="1" applyAlignment="1">
      <alignment horizontal="right" wrapText="1"/>
    </xf>
    <xf numFmtId="3" fontId="4" fillId="0" borderId="0" xfId="0" applyNumberFormat="1" applyFont="1" applyAlignment="1">
      <alignment horizontal="right" wrapText="1"/>
    </xf>
    <xf numFmtId="3" fontId="6" fillId="0" borderId="0" xfId="0" applyNumberFormat="1" applyFont="1" applyAlignment="1">
      <alignment horizontal="right" wrapText="1"/>
    </xf>
    <xf numFmtId="3" fontId="4" fillId="0" borderId="0" xfId="0" applyNumberFormat="1" applyFont="1" applyBorder="1" applyAlignment="1">
      <alignment horizontal="right" wrapText="1"/>
    </xf>
    <xf numFmtId="3" fontId="6" fillId="0" borderId="0" xfId="0" applyNumberFormat="1" applyFont="1" applyBorder="1" applyAlignment="1">
      <alignment horizontal="right" wrapText="1"/>
    </xf>
    <xf numFmtId="3" fontId="4" fillId="0" borderId="10" xfId="0" applyNumberFormat="1" applyFont="1" applyBorder="1" applyAlignment="1">
      <alignment horizontal="right" wrapText="1"/>
    </xf>
    <xf numFmtId="3" fontId="6" fillId="0" borderId="10" xfId="0" applyNumberFormat="1" applyFont="1" applyBorder="1" applyAlignment="1">
      <alignment horizontal="right" wrapText="1"/>
    </xf>
    <xf numFmtId="3" fontId="4" fillId="0" borderId="11" xfId="0" applyNumberFormat="1" applyFont="1" applyBorder="1" applyAlignment="1">
      <alignment horizontal="right" wrapText="1"/>
    </xf>
    <xf numFmtId="3" fontId="6" fillId="0" borderId="11" xfId="0" applyNumberFormat="1" applyFont="1" applyBorder="1" applyAlignment="1">
      <alignment horizontal="right" wrapText="1"/>
    </xf>
    <xf numFmtId="3" fontId="4" fillId="0" borderId="0" xfId="0" applyNumberFormat="1" applyFont="1" applyBorder="1" applyAlignment="1" applyProtection="1">
      <alignment horizontal="right" wrapText="1"/>
      <protection locked="0"/>
    </xf>
    <xf numFmtId="3" fontId="10" fillId="0" borderId="0" xfId="53" applyNumberFormat="1" applyFont="1" applyAlignment="1" applyProtection="1">
      <alignment horizontal="right" wrapText="1"/>
      <protection/>
    </xf>
    <xf numFmtId="3" fontId="10" fillId="0" borderId="0" xfId="53" applyNumberFormat="1" applyFont="1" applyAlignment="1" applyProtection="1">
      <alignment horizontal="right" wrapText="1"/>
      <protection locked="0"/>
    </xf>
    <xf numFmtId="3" fontId="10" fillId="0" borderId="10" xfId="53" applyNumberFormat="1" applyFont="1" applyBorder="1" applyAlignment="1" applyProtection="1">
      <alignment horizontal="right" wrapText="1"/>
      <protection locked="0"/>
    </xf>
    <xf numFmtId="3" fontId="10" fillId="0" borderId="0" xfId="53" applyNumberFormat="1" applyFont="1" applyBorder="1" applyAlignment="1" applyProtection="1">
      <alignment horizontal="right" wrapText="1"/>
      <protection/>
    </xf>
    <xf numFmtId="3" fontId="10" fillId="0" borderId="0" xfId="53" applyNumberFormat="1" applyFont="1" applyBorder="1" applyAlignment="1" applyProtection="1">
      <alignment horizontal="right" wrapText="1"/>
      <protection locked="0"/>
    </xf>
    <xf numFmtId="3" fontId="11" fillId="0" borderId="11" xfId="53" applyNumberFormat="1" applyFont="1" applyBorder="1" applyAlignment="1" applyProtection="1">
      <alignment horizontal="right" wrapText="1"/>
      <protection/>
    </xf>
    <xf numFmtId="3" fontId="10" fillId="0" borderId="0" xfId="53" applyNumberFormat="1" applyFont="1" applyFill="1" applyBorder="1" applyAlignment="1" applyProtection="1">
      <alignment horizontal="right" wrapText="1"/>
      <protection locked="0"/>
    </xf>
    <xf numFmtId="3" fontId="10" fillId="0" borderId="0" xfId="0" applyNumberFormat="1" applyFont="1" applyAlignment="1" applyProtection="1">
      <alignment horizontal="right" wrapText="1"/>
      <protection locked="0"/>
    </xf>
    <xf numFmtId="3" fontId="10" fillId="0" borderId="10" xfId="53" applyNumberFormat="1" applyFont="1" applyBorder="1" applyAlignment="1" applyProtection="1">
      <alignment horizontal="right" wrapText="1"/>
      <protection/>
    </xf>
    <xf numFmtId="3" fontId="4" fillId="0" borderId="14" xfId="0" applyNumberFormat="1" applyFont="1" applyBorder="1" applyAlignment="1">
      <alignment horizontal="right" wrapText="1"/>
    </xf>
    <xf numFmtId="3" fontId="4" fillId="0" borderId="0" xfId="53" applyNumberFormat="1" applyFont="1" applyBorder="1" applyAlignment="1">
      <alignment horizontal="right" wrapText="1"/>
    </xf>
    <xf numFmtId="3" fontId="6" fillId="0" borderId="0" xfId="53" applyNumberFormat="1" applyFont="1" applyBorder="1" applyAlignment="1">
      <alignment horizontal="right" wrapText="1"/>
    </xf>
    <xf numFmtId="3" fontId="4" fillId="0" borderId="11" xfId="53" applyNumberFormat="1" applyFont="1" applyBorder="1" applyAlignment="1">
      <alignment horizontal="right" wrapText="1"/>
    </xf>
    <xf numFmtId="3" fontId="6" fillId="0" borderId="11" xfId="53" applyNumberFormat="1" applyFont="1" applyBorder="1" applyAlignment="1">
      <alignment horizontal="right" wrapText="1"/>
    </xf>
    <xf numFmtId="3" fontId="4" fillId="0" borderId="0" xfId="53" applyNumberFormat="1" applyFont="1" applyAlignment="1">
      <alignment horizontal="right" wrapText="1"/>
    </xf>
    <xf numFmtId="3" fontId="6" fillId="0" borderId="0" xfId="53" applyNumberFormat="1" applyFont="1" applyAlignment="1">
      <alignment horizontal="right" wrapText="1"/>
    </xf>
    <xf numFmtId="0" fontId="4" fillId="0" borderId="0" xfId="0" applyFont="1" applyBorder="1" applyAlignment="1">
      <alignment/>
    </xf>
    <xf numFmtId="0" fontId="4" fillId="0" borderId="0" xfId="0" applyFont="1" applyAlignment="1" applyProtection="1">
      <alignment/>
      <protection locked="0"/>
    </xf>
    <xf numFmtId="0" fontId="6" fillId="0" borderId="0" xfId="0" applyFont="1" applyAlignment="1" applyProtection="1">
      <alignment/>
      <protection locked="0"/>
    </xf>
    <xf numFmtId="176" fontId="6" fillId="0" borderId="0" xfId="53" applyNumberFormat="1" applyFont="1" applyAlignment="1" applyProtection="1">
      <alignment/>
      <protection locked="0"/>
    </xf>
    <xf numFmtId="3" fontId="6" fillId="0" borderId="0" xfId="53" applyNumberFormat="1" applyFont="1" applyAlignment="1" applyProtection="1">
      <alignment/>
      <protection locked="0"/>
    </xf>
    <xf numFmtId="0" fontId="4" fillId="0" borderId="11" xfId="0" applyFont="1" applyFill="1" applyBorder="1" applyAlignment="1" applyProtection="1">
      <alignment/>
      <protection locked="0"/>
    </xf>
    <xf numFmtId="176" fontId="4" fillId="0" borderId="11" xfId="53" applyNumberFormat="1" applyFont="1" applyBorder="1" applyAlignment="1" applyProtection="1">
      <alignment/>
      <protection locked="0"/>
    </xf>
    <xf numFmtId="3" fontId="4" fillId="0" borderId="11" xfId="53" applyNumberFormat="1" applyFont="1" applyBorder="1" applyAlignment="1" applyProtection="1">
      <alignment/>
      <protection/>
    </xf>
    <xf numFmtId="0" fontId="4" fillId="0" borderId="0" xfId="0" applyFont="1" applyFill="1" applyBorder="1" applyAlignment="1" applyProtection="1">
      <alignment/>
      <protection locked="0"/>
    </xf>
    <xf numFmtId="176" fontId="4" fillId="0" borderId="0" xfId="53" applyNumberFormat="1" applyFont="1" applyBorder="1" applyAlignment="1" applyProtection="1">
      <alignment/>
      <protection locked="0"/>
    </xf>
    <xf numFmtId="3" fontId="4" fillId="0" borderId="0" xfId="53" applyNumberFormat="1" applyFont="1" applyBorder="1" applyAlignment="1" applyProtection="1">
      <alignment/>
      <protection/>
    </xf>
    <xf numFmtId="0" fontId="4" fillId="0" borderId="0" xfId="0" applyFont="1" applyAlignment="1" applyProtection="1">
      <alignment horizontal="right"/>
      <protection locked="0"/>
    </xf>
    <xf numFmtId="176" fontId="6" fillId="0" borderId="0" xfId="53" applyNumberFormat="1" applyFont="1" applyAlignment="1" applyProtection="1">
      <alignment horizontal="right"/>
      <protection locked="0"/>
    </xf>
    <xf numFmtId="176" fontId="6" fillId="0" borderId="0" xfId="53" applyNumberFormat="1" applyFont="1" applyBorder="1" applyAlignment="1" applyProtection="1">
      <alignment horizontal="right"/>
      <protection locked="0"/>
    </xf>
    <xf numFmtId="0" fontId="4" fillId="0" borderId="11" xfId="0" applyFont="1" applyBorder="1" applyAlignment="1" applyProtection="1">
      <alignment/>
      <protection locked="0"/>
    </xf>
    <xf numFmtId="176" fontId="4" fillId="0" borderId="11" xfId="0" applyNumberFormat="1" applyFont="1" applyBorder="1" applyAlignment="1" applyProtection="1">
      <alignment horizontal="right"/>
      <protection locked="0"/>
    </xf>
    <xf numFmtId="3" fontId="4" fillId="0" borderId="11" xfId="0" applyNumberFormat="1" applyFont="1" applyBorder="1" applyAlignment="1" applyProtection="1">
      <alignment horizontal="right"/>
      <protection/>
    </xf>
    <xf numFmtId="176" fontId="4" fillId="0" borderId="0" xfId="0" applyNumberFormat="1" applyFont="1" applyBorder="1" applyAlignment="1" applyProtection="1">
      <alignment horizontal="right"/>
      <protection locked="0"/>
    </xf>
    <xf numFmtId="3" fontId="4" fillId="0" borderId="0" xfId="0" applyNumberFormat="1" applyFont="1" applyBorder="1" applyAlignment="1" applyProtection="1">
      <alignment horizontal="right"/>
      <protection/>
    </xf>
    <xf numFmtId="0" fontId="22" fillId="0" borderId="0" xfId="0" applyFont="1" applyAlignment="1">
      <alignment/>
    </xf>
    <xf numFmtId="3" fontId="0" fillId="0" borderId="15" xfId="0" applyNumberFormat="1" applyBorder="1" applyAlignment="1">
      <alignment horizontal="right" wrapText="1"/>
    </xf>
    <xf numFmtId="3" fontId="17" fillId="0" borderId="15" xfId="0" applyNumberFormat="1" applyFont="1" applyBorder="1" applyAlignment="1">
      <alignment horizontal="right" wrapText="1"/>
    </xf>
    <xf numFmtId="0" fontId="23" fillId="0" borderId="11" xfId="0" applyFont="1" applyBorder="1" applyAlignment="1">
      <alignment/>
    </xf>
    <xf numFmtId="3" fontId="4" fillId="16" borderId="0" xfId="0" applyNumberFormat="1" applyFont="1" applyFill="1" applyBorder="1" applyAlignment="1" applyProtection="1">
      <alignment/>
      <protection locked="0"/>
    </xf>
    <xf numFmtId="3" fontId="6" fillId="16" borderId="0" xfId="0" applyNumberFormat="1" applyFont="1" applyFill="1" applyAlignment="1" applyProtection="1">
      <alignment/>
      <protection locked="0"/>
    </xf>
    <xf numFmtId="3" fontId="4" fillId="0" borderId="0" xfId="0" applyNumberFormat="1" applyFont="1" applyBorder="1" applyAlignment="1" applyProtection="1">
      <alignment horizontal="left"/>
      <protection locked="0"/>
    </xf>
    <xf numFmtId="3" fontId="4" fillId="0" borderId="0" xfId="0" applyNumberFormat="1" applyFont="1" applyBorder="1" applyAlignment="1" applyProtection="1">
      <alignment horizontal="left" wrapText="1"/>
      <protection locked="0"/>
    </xf>
    <xf numFmtId="0" fontId="6" fillId="0" borderId="0" xfId="0" applyFont="1" applyBorder="1" applyAlignment="1" applyProtection="1">
      <alignment horizontal="center" wrapText="1"/>
      <protection locked="0"/>
    </xf>
    <xf numFmtId="0" fontId="6" fillId="0" borderId="0" xfId="0" applyFont="1" applyFill="1" applyBorder="1" applyAlignment="1" applyProtection="1">
      <alignment horizontal="center" wrapText="1"/>
      <protection locked="0"/>
    </xf>
    <xf numFmtId="0" fontId="4" fillId="0" borderId="0" xfId="0" applyFont="1" applyBorder="1" applyAlignment="1" applyProtection="1">
      <alignment horizontal="right" wrapText="1"/>
      <protection locked="0"/>
    </xf>
    <xf numFmtId="3" fontId="7" fillId="0" borderId="0" xfId="0" applyNumberFormat="1" applyFont="1" applyBorder="1" applyAlignment="1" applyProtection="1">
      <alignment horizontal="left"/>
      <protection locked="0"/>
    </xf>
    <xf numFmtId="3" fontId="6" fillId="0" borderId="0" xfId="0" applyNumberFormat="1" applyFont="1" applyBorder="1" applyAlignment="1" applyProtection="1">
      <alignment horizontal="left" wrapText="1"/>
      <protection locked="0"/>
    </xf>
    <xf numFmtId="3" fontId="6" fillId="0" borderId="0" xfId="53" applyNumberFormat="1" applyFont="1" applyAlignment="1" applyProtection="1">
      <alignment horizontal="right" wrapText="1"/>
      <protection locked="0"/>
    </xf>
    <xf numFmtId="3" fontId="6" fillId="0" borderId="11" xfId="0" applyNumberFormat="1" applyFont="1" applyBorder="1" applyAlignment="1" applyProtection="1">
      <alignment horizontal="right"/>
      <protection locked="0"/>
    </xf>
    <xf numFmtId="3" fontId="4" fillId="0" borderId="11" xfId="0" applyNumberFormat="1" applyFont="1" applyBorder="1" applyAlignment="1" applyProtection="1">
      <alignment horizontal="right" wrapText="1"/>
      <protection locked="0"/>
    </xf>
    <xf numFmtId="0" fontId="4" fillId="0" borderId="0" xfId="0" applyFont="1" applyFill="1" applyAlignment="1" applyProtection="1">
      <alignment horizontal="centerContinuous"/>
      <protection locked="0"/>
    </xf>
    <xf numFmtId="3" fontId="4" fillId="0" borderId="0" xfId="0" applyNumberFormat="1" applyFont="1" applyAlignment="1" applyProtection="1">
      <alignment horizontal="right" wrapText="1"/>
      <protection locked="0"/>
    </xf>
    <xf numFmtId="3" fontId="6" fillId="0" borderId="0" xfId="0" applyNumberFormat="1" applyFont="1" applyAlignment="1" applyProtection="1">
      <alignment horizontal="right" wrapText="1"/>
      <protection locked="0"/>
    </xf>
    <xf numFmtId="0" fontId="6" fillId="0" borderId="10" xfId="0" applyFont="1" applyFill="1" applyBorder="1" applyAlignment="1" applyProtection="1">
      <alignment/>
      <protection locked="0"/>
    </xf>
    <xf numFmtId="3" fontId="6" fillId="0" borderId="0" xfId="0" applyNumberFormat="1" applyFont="1" applyBorder="1" applyAlignment="1" applyProtection="1">
      <alignment horizontal="right" wrapText="1"/>
      <protection locked="0"/>
    </xf>
    <xf numFmtId="38" fontId="8" fillId="0" borderId="10" xfId="0" applyNumberFormat="1" applyFont="1" applyBorder="1" applyAlignment="1" applyProtection="1">
      <alignment/>
      <protection locked="0"/>
    </xf>
    <xf numFmtId="3" fontId="4" fillId="0" borderId="11" xfId="0" applyNumberFormat="1" applyFont="1" applyBorder="1" applyAlignment="1" applyProtection="1">
      <alignment horizontal="right" wrapText="1"/>
      <protection/>
    </xf>
    <xf numFmtId="3" fontId="6" fillId="0" borderId="11" xfId="0" applyNumberFormat="1" applyFont="1" applyBorder="1" applyAlignment="1" applyProtection="1">
      <alignment horizontal="right" wrapText="1"/>
      <protection/>
    </xf>
    <xf numFmtId="38" fontId="4" fillId="0" borderId="0" xfId="0" applyNumberFormat="1" applyFont="1" applyBorder="1" applyAlignment="1" applyProtection="1">
      <alignment horizontal="right"/>
      <protection locked="0"/>
    </xf>
    <xf numFmtId="3" fontId="4" fillId="0" borderId="0" xfId="0" applyNumberFormat="1" applyFont="1" applyBorder="1" applyAlignment="1" applyProtection="1">
      <alignment horizontal="right" wrapText="1"/>
      <protection/>
    </xf>
    <xf numFmtId="3" fontId="6" fillId="0" borderId="0" xfId="0" applyNumberFormat="1" applyFont="1" applyBorder="1" applyAlignment="1" applyProtection="1">
      <alignment horizontal="right" wrapText="1"/>
      <protection/>
    </xf>
    <xf numFmtId="38" fontId="6" fillId="0" borderId="0" xfId="0" applyNumberFormat="1" applyFont="1" applyBorder="1" applyAlignment="1" applyProtection="1">
      <alignment horizontal="center"/>
      <protection locked="0"/>
    </xf>
    <xf numFmtId="38" fontId="8" fillId="0" borderId="11" xfId="0" applyNumberFormat="1" applyFont="1" applyBorder="1" applyAlignment="1" applyProtection="1">
      <alignment/>
      <protection locked="0"/>
    </xf>
    <xf numFmtId="38" fontId="6" fillId="0" borderId="11" xfId="0" applyNumberFormat="1" applyFont="1" applyBorder="1" applyAlignment="1" applyProtection="1">
      <alignment/>
      <protection locked="0"/>
    </xf>
    <xf numFmtId="38" fontId="6" fillId="0" borderId="11" xfId="0" applyNumberFormat="1" applyFont="1" applyBorder="1" applyAlignment="1" applyProtection="1">
      <alignment horizontal="center"/>
      <protection locked="0"/>
    </xf>
    <xf numFmtId="0" fontId="24" fillId="0" borderId="0" xfId="0" applyFont="1" applyFill="1" applyAlignment="1">
      <alignment/>
    </xf>
    <xf numFmtId="38" fontId="8" fillId="0" borderId="0" xfId="0" applyNumberFormat="1" applyFont="1" applyFill="1" applyAlignment="1" applyProtection="1">
      <alignment/>
      <protection locked="0"/>
    </xf>
    <xf numFmtId="38" fontId="6" fillId="0" borderId="0" xfId="0" applyNumberFormat="1" applyFont="1" applyFill="1" applyAlignment="1" applyProtection="1">
      <alignment/>
      <protection locked="0"/>
    </xf>
    <xf numFmtId="38" fontId="6" fillId="0" borderId="0" xfId="0" applyNumberFormat="1" applyFont="1" applyFill="1" applyBorder="1" applyAlignment="1" applyProtection="1">
      <alignment/>
      <protection locked="0"/>
    </xf>
    <xf numFmtId="0" fontId="14" fillId="0" borderId="0" xfId="0" applyFont="1" applyFill="1" applyAlignment="1">
      <alignment horizontal="left" indent="2"/>
    </xf>
    <xf numFmtId="0" fontId="17" fillId="0" borderId="12" xfId="0" applyFont="1" applyBorder="1" applyAlignment="1">
      <alignment horizontal="center" vertical="center" wrapText="1"/>
    </xf>
    <xf numFmtId="0" fontId="17" fillId="0" borderId="16" xfId="0" applyFont="1" applyBorder="1" applyAlignment="1">
      <alignment horizontal="center"/>
    </xf>
    <xf numFmtId="3" fontId="6" fillId="0" borderId="0" xfId="0" applyNumberFormat="1" applyFont="1" applyAlignment="1">
      <alignment horizontal="center" wrapText="1"/>
    </xf>
    <xf numFmtId="0" fontId="23" fillId="0" borderId="0" xfId="0" applyFont="1" applyAlignment="1">
      <alignment/>
    </xf>
    <xf numFmtId="0" fontId="15" fillId="0" borderId="0" xfId="0" applyFont="1" applyBorder="1" applyAlignment="1">
      <alignment horizontal="left" vertical="top" wrapText="1" indent="1"/>
    </xf>
    <xf numFmtId="0" fontId="15" fillId="0" borderId="0" xfId="0" applyFont="1" applyBorder="1" applyAlignment="1">
      <alignment horizontal="center" vertical="top" wrapText="1"/>
    </xf>
    <xf numFmtId="0" fontId="0" fillId="0" borderId="0" xfId="0" applyFont="1" applyAlignment="1">
      <alignment horizontal="left" indent="1"/>
    </xf>
    <xf numFmtId="0" fontId="4" fillId="0" borderId="10" xfId="0" applyFont="1" applyBorder="1" applyAlignment="1">
      <alignment/>
    </xf>
    <xf numFmtId="0" fontId="7" fillId="0" borderId="0" xfId="0" applyFont="1" applyFill="1" applyAlignment="1">
      <alignment/>
    </xf>
    <xf numFmtId="0" fontId="0" fillId="16" borderId="0" xfId="0" applyFill="1" applyAlignment="1">
      <alignment/>
    </xf>
    <xf numFmtId="10" fontId="0" fillId="0" borderId="0" xfId="0" applyNumberFormat="1" applyAlignment="1">
      <alignment horizontal="left"/>
    </xf>
    <xf numFmtId="0" fontId="6" fillId="0" borderId="0" xfId="0" applyFont="1" applyBorder="1" applyAlignment="1">
      <alignment horizontal="left" indent="1"/>
    </xf>
    <xf numFmtId="49" fontId="6" fillId="0" borderId="0" xfId="0" applyNumberFormat="1" applyFont="1" applyAlignment="1">
      <alignment horizontal="left" indent="1"/>
    </xf>
    <xf numFmtId="49" fontId="6" fillId="0" borderId="0" xfId="0" applyNumberFormat="1" applyFont="1" applyBorder="1" applyAlignment="1">
      <alignment horizontal="left"/>
    </xf>
    <xf numFmtId="0" fontId="21" fillId="0" borderId="0" xfId="0" applyFont="1" applyAlignment="1">
      <alignment/>
    </xf>
    <xf numFmtId="0" fontId="9" fillId="0" borderId="0" xfId="0" applyFont="1" applyBorder="1" applyAlignment="1">
      <alignment/>
    </xf>
    <xf numFmtId="3" fontId="9" fillId="0" borderId="0" xfId="0" applyNumberFormat="1" applyFont="1" applyBorder="1" applyAlignment="1">
      <alignment horizontal="right" wrapText="1"/>
    </xf>
    <xf numFmtId="0" fontId="24" fillId="0" borderId="0" xfId="0" applyFont="1" applyAlignment="1">
      <alignment/>
    </xf>
    <xf numFmtId="0" fontId="0" fillId="0" borderId="0" xfId="0" applyFont="1" applyBorder="1" applyAlignment="1">
      <alignment/>
    </xf>
    <xf numFmtId="0" fontId="8" fillId="0" borderId="11" xfId="0" applyFont="1" applyBorder="1" applyAlignment="1">
      <alignment/>
    </xf>
    <xf numFmtId="0" fontId="17" fillId="0" borderId="17" xfId="0" applyFont="1" applyBorder="1" applyAlignment="1">
      <alignment horizontal="center"/>
    </xf>
    <xf numFmtId="3" fontId="4" fillId="0" borderId="11" xfId="0" applyNumberFormat="1" applyFont="1" applyFill="1" applyBorder="1" applyAlignment="1">
      <alignment horizontal="right" wrapText="1"/>
    </xf>
    <xf numFmtId="0" fontId="14" fillId="0" borderId="0" xfId="0" applyFont="1" applyBorder="1" applyAlignment="1">
      <alignment/>
    </xf>
    <xf numFmtId="0" fontId="15" fillId="0" borderId="0" xfId="0" applyFont="1" applyAlignment="1">
      <alignment/>
    </xf>
    <xf numFmtId="49" fontId="6" fillId="0" borderId="0" xfId="0" applyNumberFormat="1" applyFont="1" applyAlignment="1">
      <alignment horizontal="left" indent="2"/>
    </xf>
    <xf numFmtId="0" fontId="6" fillId="0" borderId="0" xfId="0" applyFont="1" applyAlignment="1" applyProtection="1">
      <alignment/>
      <protection/>
    </xf>
    <xf numFmtId="178" fontId="6" fillId="0" borderId="0" xfId="0" applyNumberFormat="1" applyFont="1" applyFill="1" applyAlignment="1" applyProtection="1">
      <alignment horizontal="center" wrapText="1"/>
      <protection/>
    </xf>
    <xf numFmtId="0" fontId="6" fillId="0" borderId="0" xfId="0" applyFont="1" applyFill="1" applyAlignment="1" applyProtection="1">
      <alignment horizontal="center" wrapText="1"/>
      <protection/>
    </xf>
    <xf numFmtId="0" fontId="6" fillId="0" borderId="0" xfId="0" applyFont="1" applyFill="1" applyAlignment="1" applyProtection="1">
      <alignment/>
      <protection/>
    </xf>
    <xf numFmtId="0" fontId="6" fillId="0" borderId="0" xfId="0" applyNumberFormat="1" applyFont="1" applyFill="1" applyAlignment="1" applyProtection="1">
      <alignment horizontal="right" wrapText="1"/>
      <protection/>
    </xf>
    <xf numFmtId="0" fontId="6" fillId="0" borderId="0" xfId="0" applyNumberFormat="1" applyFont="1" applyAlignment="1">
      <alignment horizontal="right"/>
    </xf>
    <xf numFmtId="49" fontId="6" fillId="0" borderId="0" xfId="0" applyNumberFormat="1" applyFont="1" applyAlignment="1" applyProtection="1">
      <alignment/>
      <protection/>
    </xf>
    <xf numFmtId="49" fontId="6" fillId="0" borderId="0" xfId="0" applyNumberFormat="1" applyFont="1" applyAlignment="1">
      <alignment/>
    </xf>
    <xf numFmtId="49" fontId="6" fillId="0" borderId="0" xfId="0" applyNumberFormat="1" applyFont="1" applyFill="1" applyAlignment="1" applyProtection="1">
      <alignment horizontal="center" wrapText="1"/>
      <protection/>
    </xf>
    <xf numFmtId="0" fontId="6" fillId="0" borderId="0" xfId="0" applyFont="1" applyBorder="1" applyAlignment="1">
      <alignment horizontal="left"/>
    </xf>
    <xf numFmtId="49" fontId="6" fillId="0" borderId="0" xfId="0" applyNumberFormat="1" applyFont="1" applyBorder="1" applyAlignment="1" applyProtection="1">
      <alignment/>
      <protection/>
    </xf>
    <xf numFmtId="49" fontId="6" fillId="0" borderId="0" xfId="0" applyNumberFormat="1" applyFont="1" applyBorder="1" applyAlignment="1">
      <alignment/>
    </xf>
    <xf numFmtId="49" fontId="6" fillId="0" borderId="0" xfId="0" applyNumberFormat="1" applyFont="1" applyFill="1" applyBorder="1" applyAlignment="1" applyProtection="1">
      <alignment horizontal="center" wrapText="1"/>
      <protection/>
    </xf>
    <xf numFmtId="0" fontId="6" fillId="0" borderId="0" xfId="0" applyNumberFormat="1" applyFont="1" applyFill="1" applyBorder="1" applyAlignment="1" applyProtection="1">
      <alignment horizontal="right" wrapText="1"/>
      <protection/>
    </xf>
    <xf numFmtId="49" fontId="6" fillId="0" borderId="11" xfId="0" applyNumberFormat="1" applyFont="1" applyBorder="1" applyAlignment="1" applyProtection="1">
      <alignment/>
      <protection/>
    </xf>
    <xf numFmtId="49" fontId="6" fillId="0" borderId="11" xfId="0" applyNumberFormat="1" applyFont="1" applyBorder="1" applyAlignment="1">
      <alignment/>
    </xf>
    <xf numFmtId="49" fontId="6" fillId="0" borderId="11" xfId="0" applyNumberFormat="1" applyFont="1" applyFill="1" applyBorder="1" applyAlignment="1" applyProtection="1">
      <alignment horizontal="center" wrapText="1"/>
      <protection/>
    </xf>
    <xf numFmtId="0" fontId="6" fillId="0" borderId="11" xfId="0" applyNumberFormat="1" applyFont="1" applyFill="1" applyBorder="1" applyAlignment="1" applyProtection="1">
      <alignment horizontal="right" wrapText="1"/>
      <protection/>
    </xf>
    <xf numFmtId="0" fontId="13" fillId="24" borderId="0" xfId="0" applyFont="1" applyFill="1" applyAlignment="1" applyProtection="1">
      <alignment/>
      <protection locked="0"/>
    </xf>
    <xf numFmtId="0" fontId="15" fillId="0" borderId="0" xfId="0" applyFont="1" applyAlignment="1" applyProtection="1">
      <alignment horizontal="right"/>
      <protection locked="0"/>
    </xf>
    <xf numFmtId="0" fontId="15" fillId="0" borderId="0" xfId="0" applyFont="1" applyAlignment="1" applyProtection="1">
      <alignment/>
      <protection locked="0"/>
    </xf>
    <xf numFmtId="0" fontId="12" fillId="0" borderId="0" xfId="0" applyFont="1" applyAlignment="1" applyProtection="1">
      <alignment/>
      <protection locked="0"/>
    </xf>
    <xf numFmtId="0" fontId="0" fillId="0" borderId="0" xfId="0" applyAlignment="1" applyProtection="1">
      <alignment horizontal="right"/>
      <protection locked="0"/>
    </xf>
    <xf numFmtId="0" fontId="0" fillId="0" borderId="0" xfId="0" applyAlignment="1" applyProtection="1">
      <alignment/>
      <protection locked="0"/>
    </xf>
    <xf numFmtId="0" fontId="14" fillId="0" borderId="16" xfId="0" applyFont="1" applyBorder="1" applyAlignment="1" applyProtection="1">
      <alignment vertical="top" wrapText="1"/>
      <protection locked="0"/>
    </xf>
    <xf numFmtId="3" fontId="13" fillId="0" borderId="18" xfId="0" applyNumberFormat="1" applyFont="1" applyBorder="1" applyAlignment="1" applyProtection="1">
      <alignment horizontal="left" vertical="top" wrapText="1"/>
      <protection locked="0"/>
    </xf>
    <xf numFmtId="0" fontId="14" fillId="0" borderId="0" xfId="0" applyFont="1" applyBorder="1" applyAlignment="1" applyProtection="1">
      <alignment vertical="top" wrapText="1"/>
      <protection locked="0"/>
    </xf>
    <xf numFmtId="14" fontId="13" fillId="0" borderId="16" xfId="0" applyNumberFormat="1" applyFont="1" applyBorder="1" applyAlignment="1" applyProtection="1">
      <alignment horizontal="center" vertical="top" wrapText="1"/>
      <protection locked="0"/>
    </xf>
    <xf numFmtId="14" fontId="13" fillId="4" borderId="16" xfId="0" applyNumberFormat="1" applyFont="1" applyFill="1" applyBorder="1" applyAlignment="1" applyProtection="1">
      <alignment horizontal="center" vertical="top" wrapText="1"/>
      <protection/>
    </xf>
    <xf numFmtId="14" fontId="13" fillId="4" borderId="18" xfId="0" applyNumberFormat="1" applyFont="1" applyFill="1" applyBorder="1" applyAlignment="1" applyProtection="1">
      <alignment horizontal="center" vertical="top" wrapText="1"/>
      <protection/>
    </xf>
    <xf numFmtId="0" fontId="13" fillId="0" borderId="12" xfId="0" applyFont="1" applyBorder="1" applyAlignment="1" applyProtection="1">
      <alignment vertical="top" wrapText="1"/>
      <protection locked="0"/>
    </xf>
    <xf numFmtId="3" fontId="13" fillId="4" borderId="19" xfId="0" applyNumberFormat="1" applyFont="1" applyFill="1" applyBorder="1" applyAlignment="1" applyProtection="1">
      <alignment horizontal="right" vertical="top" wrapText="1"/>
      <protection/>
    </xf>
    <xf numFmtId="0" fontId="15" fillId="0" borderId="12" xfId="0" applyFont="1" applyBorder="1" applyAlignment="1" applyProtection="1">
      <alignment horizontal="left" vertical="top" wrapText="1" indent="1"/>
      <protection locked="0"/>
    </xf>
    <xf numFmtId="0" fontId="15" fillId="4" borderId="12" xfId="0" applyFont="1" applyFill="1" applyBorder="1" applyAlignment="1" applyProtection="1">
      <alignment/>
      <protection/>
    </xf>
    <xf numFmtId="3" fontId="15" fillId="4" borderId="12" xfId="0" applyNumberFormat="1" applyFont="1" applyFill="1" applyBorder="1" applyAlignment="1" applyProtection="1">
      <alignment horizontal="right" vertical="top" wrapText="1"/>
      <protection/>
    </xf>
    <xf numFmtId="0" fontId="15" fillId="0" borderId="0" xfId="0" applyFont="1" applyAlignment="1" applyProtection="1">
      <alignment horizontal="left" indent="1"/>
      <protection locked="0"/>
    </xf>
    <xf numFmtId="0" fontId="16" fillId="0" borderId="12" xfId="0" applyFont="1" applyBorder="1" applyAlignment="1" applyProtection="1">
      <alignment vertical="top" wrapText="1"/>
      <protection locked="0"/>
    </xf>
    <xf numFmtId="0" fontId="15" fillId="0" borderId="12" xfId="0" applyFont="1" applyBorder="1" applyAlignment="1" applyProtection="1">
      <alignment vertical="top" wrapText="1"/>
      <protection locked="0"/>
    </xf>
    <xf numFmtId="3" fontId="13" fillId="4" borderId="12" xfId="0" applyNumberFormat="1" applyFont="1" applyFill="1" applyBorder="1" applyAlignment="1" applyProtection="1">
      <alignment horizontal="right" vertical="top" wrapText="1"/>
      <protection/>
    </xf>
    <xf numFmtId="0" fontId="15" fillId="0" borderId="12" xfId="0" applyFont="1" applyFill="1" applyBorder="1" applyAlignment="1" applyProtection="1">
      <alignment vertical="top" wrapText="1"/>
      <protection locked="0"/>
    </xf>
    <xf numFmtId="0" fontId="13" fillId="0" borderId="12" xfId="0" applyFont="1" applyFill="1" applyBorder="1" applyAlignment="1" applyProtection="1">
      <alignment vertical="top" wrapText="1"/>
      <protection locked="0"/>
    </xf>
    <xf numFmtId="0" fontId="15" fillId="0" borderId="12" xfId="0" applyFont="1" applyFill="1" applyBorder="1" applyAlignment="1" applyProtection="1">
      <alignment horizontal="left" vertical="top" wrapText="1" indent="1"/>
      <protection locked="0"/>
    </xf>
    <xf numFmtId="0" fontId="16" fillId="0" borderId="12" xfId="0" applyFont="1" applyFill="1" applyBorder="1" applyAlignment="1" applyProtection="1">
      <alignment vertical="top" wrapText="1"/>
      <protection locked="0"/>
    </xf>
    <xf numFmtId="0" fontId="15" fillId="0" borderId="0" xfId="0" applyFont="1" applyBorder="1" applyAlignment="1" applyProtection="1">
      <alignment horizontal="left" vertical="top" wrapText="1" indent="1"/>
      <protection locked="0"/>
    </xf>
    <xf numFmtId="0" fontId="15" fillId="0" borderId="0" xfId="0" applyFont="1" applyBorder="1" applyAlignment="1" applyProtection="1">
      <alignment horizontal="center" vertical="top" wrapText="1"/>
      <protection locked="0"/>
    </xf>
    <xf numFmtId="0" fontId="15" fillId="0" borderId="0" xfId="0" applyFont="1" applyAlignment="1" applyProtection="1">
      <alignment horizontal="left" vertical="top" wrapText="1" indent="1"/>
      <protection locked="0"/>
    </xf>
    <xf numFmtId="3" fontId="16" fillId="4" borderId="12" xfId="0" applyNumberFormat="1" applyFont="1" applyFill="1" applyBorder="1" applyAlignment="1" applyProtection="1">
      <alignment horizontal="right" vertical="top" wrapText="1"/>
      <protection/>
    </xf>
    <xf numFmtId="0" fontId="15" fillId="0" borderId="12" xfId="0" applyFont="1" applyBorder="1" applyAlignment="1">
      <alignment horizontal="left" indent="1"/>
    </xf>
    <xf numFmtId="0" fontId="0" fillId="0" borderId="12" xfId="0" applyBorder="1" applyAlignment="1">
      <alignment horizontal="right"/>
    </xf>
    <xf numFmtId="0" fontId="16" fillId="0" borderId="12" xfId="0" applyFont="1" applyBorder="1" applyAlignment="1">
      <alignment/>
    </xf>
    <xf numFmtId="14" fontId="13" fillId="0" borderId="17" xfId="0" applyNumberFormat="1" applyFont="1" applyBorder="1" applyAlignment="1">
      <alignment horizontal="right" vertical="top" wrapText="1"/>
    </xf>
    <xf numFmtId="0" fontId="14" fillId="0" borderId="20" xfId="0" applyFont="1" applyBorder="1" applyAlignment="1">
      <alignment vertical="top" wrapText="1"/>
    </xf>
    <xf numFmtId="0" fontId="5" fillId="0" borderId="17" xfId="0" applyFont="1" applyBorder="1" applyAlignment="1">
      <alignment horizontal="center" vertical="top" wrapText="1"/>
    </xf>
    <xf numFmtId="14" fontId="13" fillId="0" borderId="21" xfId="0" applyNumberFormat="1" applyFont="1" applyBorder="1" applyAlignment="1">
      <alignment horizontal="right" vertical="top" wrapText="1"/>
    </xf>
    <xf numFmtId="0" fontId="0" fillId="0" borderId="10" xfId="0" applyBorder="1" applyAlignment="1">
      <alignment/>
    </xf>
    <xf numFmtId="0" fontId="0" fillId="0" borderId="0" xfId="0" applyAlignment="1">
      <alignment vertical="top" wrapText="1"/>
    </xf>
    <xf numFmtId="14" fontId="17" fillId="0" borderId="0" xfId="0" applyNumberFormat="1" applyFont="1" applyAlignment="1">
      <alignment/>
    </xf>
    <xf numFmtId="3" fontId="6" fillId="0" borderId="11" xfId="0" applyNumberFormat="1" applyFont="1" applyFill="1" applyBorder="1" applyAlignment="1">
      <alignment horizontal="right" wrapText="1"/>
    </xf>
    <xf numFmtId="0" fontId="15" fillId="4" borderId="22" xfId="0" applyFont="1" applyFill="1" applyBorder="1" applyAlignment="1" applyProtection="1">
      <alignment/>
      <protection/>
    </xf>
    <xf numFmtId="0" fontId="13" fillId="0" borderId="23" xfId="0" applyFont="1" applyBorder="1" applyAlignment="1" applyProtection="1">
      <alignment vertical="top" wrapText="1"/>
      <protection locked="0"/>
    </xf>
    <xf numFmtId="3" fontId="13" fillId="4" borderId="23" xfId="0" applyNumberFormat="1" applyFont="1" applyFill="1" applyBorder="1" applyAlignment="1" applyProtection="1">
      <alignment horizontal="right" vertical="top" wrapText="1"/>
      <protection/>
    </xf>
    <xf numFmtId="0" fontId="16" fillId="0" borderId="24" xfId="0" applyFont="1" applyBorder="1" applyAlignment="1" applyProtection="1">
      <alignment vertical="top" wrapText="1"/>
      <protection locked="0"/>
    </xf>
    <xf numFmtId="3" fontId="15" fillId="4" borderId="24" xfId="0" applyNumberFormat="1" applyFont="1" applyFill="1" applyBorder="1" applyAlignment="1" applyProtection="1">
      <alignment horizontal="right" vertical="top" wrapText="1"/>
      <protection/>
    </xf>
    <xf numFmtId="0" fontId="26" fillId="0" borderId="0" xfId="0" applyFont="1" applyAlignment="1">
      <alignment/>
    </xf>
    <xf numFmtId="3" fontId="0" fillId="0" borderId="11" xfId="0" applyNumberFormat="1" applyFont="1" applyBorder="1" applyAlignment="1">
      <alignment horizontal="right" wrapText="1"/>
    </xf>
    <xf numFmtId="3" fontId="0" fillId="0" borderId="0" xfId="0" applyNumberFormat="1" applyFont="1" applyAlignment="1">
      <alignment horizontal="right" wrapText="1"/>
    </xf>
    <xf numFmtId="3" fontId="0" fillId="0" borderId="0" xfId="0" applyNumberFormat="1" applyFont="1" applyBorder="1" applyAlignment="1">
      <alignment horizontal="right" wrapText="1"/>
    </xf>
    <xf numFmtId="14" fontId="6" fillId="0" borderId="0" xfId="0" applyNumberFormat="1" applyFont="1" applyFill="1" applyBorder="1" applyAlignment="1">
      <alignment horizontal="right"/>
    </xf>
    <xf numFmtId="0" fontId="17" fillId="4" borderId="12" xfId="0" applyFont="1" applyFill="1" applyBorder="1" applyAlignment="1">
      <alignment horizontal="right"/>
    </xf>
    <xf numFmtId="0" fontId="0" fillId="4" borderId="12" xfId="0" applyFill="1" applyBorder="1" applyAlignment="1">
      <alignment horizontal="right"/>
    </xf>
    <xf numFmtId="49" fontId="4" fillId="0" borderId="0" xfId="0" applyNumberFormat="1" applyFont="1" applyAlignment="1">
      <alignment horizontal="right"/>
    </xf>
    <xf numFmtId="49" fontId="6" fillId="0" borderId="0" xfId="0" applyNumberFormat="1" applyFont="1" applyAlignment="1">
      <alignment horizontal="right"/>
    </xf>
    <xf numFmtId="0" fontId="0" fillId="0" borderId="0" xfId="0" applyFont="1" applyAlignment="1">
      <alignment vertical="top" wrapText="1"/>
    </xf>
    <xf numFmtId="0" fontId="0" fillId="0" borderId="10" xfId="0" applyFont="1" applyBorder="1" applyAlignment="1">
      <alignment vertical="top" wrapText="1"/>
    </xf>
    <xf numFmtId="3" fontId="4" fillId="16" borderId="0" xfId="0" applyNumberFormat="1" applyFont="1" applyFill="1" applyAlignment="1">
      <alignment horizontal="right" wrapText="1"/>
    </xf>
    <xf numFmtId="3" fontId="6" fillId="16" borderId="0" xfId="0" applyNumberFormat="1" applyFont="1" applyFill="1" applyAlignment="1">
      <alignment horizontal="right" wrapText="1"/>
    </xf>
    <xf numFmtId="3" fontId="6" fillId="0" borderId="0" xfId="0" applyNumberFormat="1" applyFont="1" applyAlignment="1">
      <alignment/>
    </xf>
    <xf numFmtId="3" fontId="4" fillId="0" borderId="0" xfId="0" applyNumberFormat="1" applyFont="1" applyAlignment="1">
      <alignment/>
    </xf>
    <xf numFmtId="3" fontId="21" fillId="0" borderId="0" xfId="0" applyNumberFormat="1" applyFont="1" applyAlignment="1">
      <alignment/>
    </xf>
    <xf numFmtId="3" fontId="4" fillId="0" borderId="0" xfId="0" applyNumberFormat="1" applyFont="1" applyBorder="1" applyAlignment="1">
      <alignment/>
    </xf>
    <xf numFmtId="3" fontId="4" fillId="0" borderId="11" xfId="0" applyNumberFormat="1" applyFont="1" applyBorder="1" applyAlignment="1">
      <alignment/>
    </xf>
    <xf numFmtId="3" fontId="0" fillId="0" borderId="0" xfId="0" applyNumberFormat="1" applyAlignment="1">
      <alignment/>
    </xf>
    <xf numFmtId="0" fontId="8" fillId="0" borderId="0" xfId="0" applyFont="1" applyBorder="1" applyAlignment="1">
      <alignment vertical="top" wrapText="1"/>
    </xf>
    <xf numFmtId="0" fontId="0" fillId="0" borderId="0" xfId="0" applyFont="1" applyBorder="1" applyAlignment="1">
      <alignment vertical="top" wrapText="1"/>
    </xf>
    <xf numFmtId="182" fontId="4" fillId="0" borderId="0" xfId="0" applyNumberFormat="1" applyFont="1" applyAlignment="1">
      <alignment horizontal="right"/>
    </xf>
    <xf numFmtId="0" fontId="0" fillId="0" borderId="11" xfId="0" applyFont="1" applyBorder="1" applyAlignment="1">
      <alignment/>
    </xf>
    <xf numFmtId="3" fontId="0" fillId="0" borderId="11" xfId="0" applyNumberFormat="1" applyFont="1" applyBorder="1" applyAlignment="1">
      <alignment horizontal="right" wrapText="1"/>
    </xf>
    <xf numFmtId="49" fontId="0" fillId="0" borderId="0" xfId="0" applyNumberFormat="1" applyAlignment="1">
      <alignment horizontal="right"/>
    </xf>
    <xf numFmtId="49" fontId="17" fillId="0" borderId="17" xfId="0" applyNumberFormat="1" applyFont="1" applyBorder="1" applyAlignment="1">
      <alignment horizontal="right"/>
    </xf>
    <xf numFmtId="49" fontId="0" fillId="0" borderId="12" xfId="0" applyNumberFormat="1" applyBorder="1" applyAlignment="1">
      <alignment horizontal="right"/>
    </xf>
    <xf numFmtId="49" fontId="0" fillId="0" borderId="12" xfId="0" applyNumberFormat="1" applyBorder="1" applyAlignment="1">
      <alignment horizontal="right" indent="1"/>
    </xf>
    <xf numFmtId="49" fontId="0" fillId="0" borderId="12" xfId="0" applyNumberFormat="1" applyFont="1" applyBorder="1" applyAlignment="1">
      <alignment horizontal="right"/>
    </xf>
    <xf numFmtId="49" fontId="0" fillId="0" borderId="12" xfId="0" applyNumberFormat="1" applyFont="1" applyBorder="1" applyAlignment="1">
      <alignment horizontal="right" indent="1"/>
    </xf>
    <xf numFmtId="0" fontId="0" fillId="0" borderId="12" xfId="0" applyFont="1" applyBorder="1" applyAlignment="1">
      <alignment horizontal="center" vertical="top" wrapText="1"/>
    </xf>
    <xf numFmtId="0" fontId="0" fillId="0" borderId="0" xfId="0" applyFont="1" applyAlignment="1">
      <alignment horizontal="center"/>
    </xf>
    <xf numFmtId="0" fontId="0" fillId="0" borderId="0" xfId="0" applyFont="1" applyAlignment="1">
      <alignment horizontal="right"/>
    </xf>
    <xf numFmtId="0" fontId="0" fillId="24" borderId="0" xfId="0" applyFont="1" applyFill="1" applyAlignment="1">
      <alignment horizontal="right"/>
    </xf>
    <xf numFmtId="0" fontId="0" fillId="0" borderId="10" xfId="0" applyFont="1" applyBorder="1" applyAlignment="1">
      <alignment horizontal="right"/>
    </xf>
    <xf numFmtId="0" fontId="0" fillId="24" borderId="0" xfId="0" applyFont="1" applyFill="1" applyBorder="1" applyAlignment="1">
      <alignment horizontal="right"/>
    </xf>
    <xf numFmtId="0" fontId="0" fillId="0" borderId="0" xfId="0" applyFont="1" applyBorder="1" applyAlignment="1">
      <alignment horizontal="right"/>
    </xf>
    <xf numFmtId="0" fontId="0" fillId="0" borderId="11" xfId="0" applyFont="1" applyBorder="1" applyAlignment="1">
      <alignment horizontal="right"/>
    </xf>
    <xf numFmtId="0" fontId="0" fillId="24" borderId="11" xfId="0" applyFont="1" applyFill="1" applyBorder="1" applyAlignment="1">
      <alignment horizontal="right"/>
    </xf>
    <xf numFmtId="0" fontId="0" fillId="24" borderId="10" xfId="0" applyFont="1" applyFill="1" applyBorder="1" applyAlignment="1">
      <alignment horizontal="right"/>
    </xf>
    <xf numFmtId="0" fontId="6" fillId="0" borderId="0" xfId="0" applyFont="1" applyAlignment="1" applyProtection="1">
      <alignment/>
      <protection locked="0"/>
    </xf>
    <xf numFmtId="0" fontId="6" fillId="0" borderId="0" xfId="0" applyFont="1" applyBorder="1" applyAlignment="1" applyProtection="1">
      <alignment/>
      <protection locked="0"/>
    </xf>
    <xf numFmtId="0" fontId="4" fillId="0" borderId="0" xfId="0" applyFont="1" applyAlignment="1" applyProtection="1">
      <alignment/>
      <protection locked="0"/>
    </xf>
    <xf numFmtId="0" fontId="0" fillId="0" borderId="0" xfId="0" applyFont="1" applyAlignment="1" applyProtection="1">
      <alignment/>
      <protection locked="0"/>
    </xf>
    <xf numFmtId="0" fontId="0" fillId="0" borderId="25" xfId="0" applyBorder="1" applyAlignment="1" applyProtection="1">
      <alignment/>
      <protection locked="0"/>
    </xf>
    <xf numFmtId="0" fontId="6" fillId="0" borderId="10" xfId="0" applyFont="1" applyBorder="1" applyAlignment="1" applyProtection="1">
      <alignment/>
      <protection locked="0"/>
    </xf>
    <xf numFmtId="0" fontId="0" fillId="0" borderId="10" xfId="0" applyFont="1" applyBorder="1" applyAlignment="1" applyProtection="1">
      <alignment/>
      <protection locked="0"/>
    </xf>
    <xf numFmtId="0" fontId="6" fillId="0" borderId="10" xfId="0" applyFont="1" applyBorder="1" applyAlignment="1" applyProtection="1">
      <alignment horizontal="center"/>
      <protection locked="0"/>
    </xf>
    <xf numFmtId="3" fontId="4" fillId="0" borderId="10" xfId="0" applyNumberFormat="1" applyFont="1" applyBorder="1" applyAlignment="1" applyProtection="1">
      <alignment horizontal="right" wrapText="1"/>
      <protection locked="0"/>
    </xf>
    <xf numFmtId="3" fontId="6" fillId="0" borderId="10" xfId="0" applyNumberFormat="1" applyFont="1" applyBorder="1" applyAlignment="1" applyProtection="1">
      <alignment horizontal="right" wrapText="1"/>
      <protection locked="0"/>
    </xf>
    <xf numFmtId="0" fontId="0" fillId="0" borderId="25" xfId="0" applyFont="1" applyBorder="1" applyAlignment="1" applyProtection="1">
      <alignment/>
      <protection locked="0"/>
    </xf>
    <xf numFmtId="0" fontId="0" fillId="0" borderId="0" xfId="0" applyFont="1" applyBorder="1" applyAlignment="1" applyProtection="1">
      <alignment/>
      <protection locked="0"/>
    </xf>
    <xf numFmtId="0" fontId="6" fillId="0" borderId="0" xfId="0" applyFont="1" applyBorder="1" applyAlignment="1" applyProtection="1">
      <alignment horizontal="center"/>
      <protection locked="0"/>
    </xf>
    <xf numFmtId="0" fontId="8" fillId="0" borderId="0" xfId="0" applyFont="1" applyBorder="1" applyAlignment="1" applyProtection="1">
      <alignment/>
      <protection locked="0"/>
    </xf>
    <xf numFmtId="0" fontId="4" fillId="0" borderId="11" xfId="0" applyFont="1" applyBorder="1" applyAlignment="1" applyProtection="1">
      <alignment/>
      <protection locked="0"/>
    </xf>
    <xf numFmtId="0" fontId="6" fillId="0" borderId="11" xfId="0" applyFont="1" applyBorder="1" applyAlignment="1" applyProtection="1">
      <alignment/>
      <protection locked="0"/>
    </xf>
    <xf numFmtId="0" fontId="0" fillId="0" borderId="11" xfId="0" applyFont="1" applyBorder="1" applyAlignment="1" applyProtection="1">
      <alignment/>
      <protection locked="0"/>
    </xf>
    <xf numFmtId="0" fontId="6" fillId="0" borderId="11" xfId="0" applyFont="1" applyBorder="1" applyAlignment="1" applyProtection="1">
      <alignment horizontal="center"/>
      <protection locked="0"/>
    </xf>
    <xf numFmtId="3" fontId="6" fillId="0" borderId="11" xfId="0" applyNumberFormat="1" applyFont="1" applyBorder="1" applyAlignment="1" applyProtection="1">
      <alignment horizontal="right" wrapText="1"/>
      <protection locked="0"/>
    </xf>
    <xf numFmtId="0" fontId="0" fillId="0" borderId="11" xfId="0" applyBorder="1" applyAlignment="1" applyProtection="1">
      <alignment/>
      <protection locked="0"/>
    </xf>
    <xf numFmtId="0" fontId="7" fillId="0" borderId="0" xfId="0" applyFont="1" applyBorder="1" applyAlignment="1" applyProtection="1">
      <alignment/>
      <protection locked="0"/>
    </xf>
    <xf numFmtId="49" fontId="0" fillId="0" borderId="0" xfId="0" applyNumberFormat="1" applyAlignment="1">
      <alignment/>
    </xf>
    <xf numFmtId="0" fontId="14" fillId="0" borderId="0" xfId="0" applyFont="1" applyAlignment="1">
      <alignment horizontal="center"/>
    </xf>
    <xf numFmtId="0" fontId="0" fillId="0" borderId="0" xfId="0" applyFont="1" applyFill="1" applyBorder="1" applyAlignment="1">
      <alignment horizontal="right"/>
    </xf>
    <xf numFmtId="0" fontId="0" fillId="0" borderId="0" xfId="0" applyAlignment="1">
      <alignment wrapText="1"/>
    </xf>
    <xf numFmtId="3" fontId="0" fillId="0" borderId="12" xfId="43" applyNumberFormat="1" applyBorder="1" applyAlignment="1">
      <alignment horizontal="right" wrapText="1"/>
      <protection/>
    </xf>
    <xf numFmtId="3" fontId="17" fillId="0" borderId="0" xfId="0" applyNumberFormat="1" applyFont="1" applyAlignment="1">
      <alignment/>
    </xf>
    <xf numFmtId="3" fontId="6" fillId="0" borderId="0" xfId="0" applyNumberFormat="1" applyFont="1" applyBorder="1" applyAlignment="1">
      <alignment/>
    </xf>
    <xf numFmtId="3" fontId="0" fillId="0" borderId="11" xfId="0" applyNumberFormat="1" applyBorder="1" applyAlignment="1">
      <alignment/>
    </xf>
    <xf numFmtId="3" fontId="6" fillId="0" borderId="11" xfId="0" applyNumberFormat="1" applyFont="1" applyBorder="1" applyAlignment="1">
      <alignment/>
    </xf>
    <xf numFmtId="0" fontId="24" fillId="0" borderId="0" xfId="0" applyFont="1" applyAlignment="1">
      <alignment/>
    </xf>
    <xf numFmtId="3" fontId="6" fillId="0" borderId="0" xfId="0" applyNumberFormat="1" applyFont="1" applyFill="1" applyBorder="1" applyAlignment="1">
      <alignment/>
    </xf>
    <xf numFmtId="3" fontId="0" fillId="0" borderId="0" xfId="0" applyNumberFormat="1" applyFont="1" applyAlignment="1">
      <alignment/>
    </xf>
    <xf numFmtId="4" fontId="0" fillId="0" borderId="0" xfId="0" applyNumberFormat="1" applyFont="1" applyAlignment="1">
      <alignment/>
    </xf>
    <xf numFmtId="4" fontId="0" fillId="0" borderId="0" xfId="0" applyNumberFormat="1" applyAlignment="1">
      <alignment/>
    </xf>
    <xf numFmtId="3" fontId="6" fillId="0" borderId="0" xfId="0" applyNumberFormat="1" applyFont="1" applyFill="1" applyBorder="1" applyAlignment="1">
      <alignment horizontal="right" wrapText="1"/>
    </xf>
    <xf numFmtId="3" fontId="6" fillId="0" borderId="10" xfId="0" applyNumberFormat="1" applyFont="1" applyBorder="1" applyAlignment="1">
      <alignment/>
    </xf>
    <xf numFmtId="37" fontId="6" fillId="0" borderId="0" xfId="0" applyNumberFormat="1" applyFont="1" applyAlignment="1">
      <alignment horizontal="center"/>
    </xf>
    <xf numFmtId="37" fontId="4" fillId="0" borderId="0" xfId="0" applyNumberFormat="1" applyFont="1" applyAlignment="1">
      <alignment/>
    </xf>
    <xf numFmtId="37" fontId="6" fillId="0" borderId="0" xfId="0" applyNumberFormat="1" applyFont="1" applyAlignment="1">
      <alignment/>
    </xf>
    <xf numFmtId="0" fontId="21" fillId="0" borderId="0" xfId="0" applyFont="1" applyAlignment="1">
      <alignment/>
    </xf>
    <xf numFmtId="37" fontId="7" fillId="0" borderId="0" xfId="0" applyNumberFormat="1" applyFont="1" applyAlignment="1">
      <alignment/>
    </xf>
    <xf numFmtId="3" fontId="7" fillId="0" borderId="0" xfId="0" applyNumberFormat="1" applyFont="1" applyAlignment="1">
      <alignment/>
    </xf>
    <xf numFmtId="37" fontId="8" fillId="0" borderId="0" xfId="0" applyNumberFormat="1" applyFont="1" applyAlignment="1">
      <alignment/>
    </xf>
    <xf numFmtId="37" fontId="21" fillId="0" borderId="0" xfId="0" applyNumberFormat="1" applyFont="1" applyAlignment="1">
      <alignment/>
    </xf>
    <xf numFmtId="37" fontId="0" fillId="0" borderId="0" xfId="0" applyNumberFormat="1" applyFont="1" applyAlignment="1">
      <alignment/>
    </xf>
    <xf numFmtId="0" fontId="4" fillId="0" borderId="11" xfId="0" applyFont="1" applyFill="1" applyBorder="1" applyAlignment="1">
      <alignment/>
    </xf>
    <xf numFmtId="37" fontId="4" fillId="0" borderId="11" xfId="0" applyNumberFormat="1" applyFont="1" applyBorder="1" applyAlignment="1">
      <alignment/>
    </xf>
    <xf numFmtId="37" fontId="4" fillId="0" borderId="0" xfId="0" applyNumberFormat="1" applyFont="1" applyBorder="1" applyAlignment="1">
      <alignment/>
    </xf>
    <xf numFmtId="0" fontId="4" fillId="0" borderId="0" xfId="0" applyFont="1" applyBorder="1" applyAlignment="1" applyProtection="1">
      <alignment horizontal="center" wrapText="1"/>
      <protection locked="0"/>
    </xf>
    <xf numFmtId="14" fontId="4" fillId="0" borderId="0" xfId="0" applyNumberFormat="1" applyFont="1" applyBorder="1" applyAlignment="1" applyProtection="1">
      <alignment horizontal="right" wrapText="1"/>
      <protection locked="0"/>
    </xf>
    <xf numFmtId="10" fontId="6" fillId="0" borderId="0" xfId="0" applyNumberFormat="1" applyFont="1" applyBorder="1" applyAlignment="1" applyProtection="1">
      <alignment horizontal="right" wrapText="1"/>
      <protection locked="0"/>
    </xf>
    <xf numFmtId="3" fontId="6" fillId="0" borderId="0" xfId="0" applyNumberFormat="1" applyFont="1" applyBorder="1" applyAlignment="1" applyProtection="1">
      <alignment horizontal="left"/>
      <protection locked="0"/>
    </xf>
    <xf numFmtId="3" fontId="7" fillId="0" borderId="0" xfId="0" applyNumberFormat="1" applyFont="1" applyBorder="1" applyAlignment="1" applyProtection="1">
      <alignment horizontal="left" wrapText="1"/>
      <protection locked="0"/>
    </xf>
    <xf numFmtId="3" fontId="8" fillId="0" borderId="0" xfId="0" applyNumberFormat="1" applyFont="1" applyBorder="1" applyAlignment="1" applyProtection="1">
      <alignment horizontal="left" wrapText="1"/>
      <protection locked="0"/>
    </xf>
    <xf numFmtId="0" fontId="8" fillId="0" borderId="0" xfId="0" applyFont="1" applyBorder="1" applyAlignment="1" applyProtection="1">
      <alignment horizontal="center" wrapText="1"/>
      <protection locked="0"/>
    </xf>
    <xf numFmtId="14" fontId="8" fillId="0" borderId="0" xfId="0" applyNumberFormat="1" applyFont="1" applyBorder="1" applyAlignment="1" applyProtection="1">
      <alignment horizontal="right" wrapText="1"/>
      <protection locked="0"/>
    </xf>
    <xf numFmtId="3" fontId="8" fillId="0" borderId="0" xfId="0" applyNumberFormat="1" applyFont="1" applyBorder="1" applyAlignment="1" applyProtection="1">
      <alignment horizontal="right" wrapText="1"/>
      <protection locked="0"/>
    </xf>
    <xf numFmtId="3" fontId="4" fillId="0" borderId="11" xfId="0" applyNumberFormat="1" applyFont="1" applyBorder="1" applyAlignment="1" applyProtection="1">
      <alignment horizontal="right"/>
      <protection locked="0"/>
    </xf>
    <xf numFmtId="3" fontId="6" fillId="0" borderId="0" xfId="0" applyNumberFormat="1" applyFont="1" applyFill="1" applyBorder="1" applyAlignment="1" applyProtection="1">
      <alignment horizontal="left" wrapText="1"/>
      <protection locked="0"/>
    </xf>
    <xf numFmtId="0" fontId="25" fillId="0" borderId="0" xfId="0" applyFont="1" applyAlignment="1">
      <alignment/>
    </xf>
    <xf numFmtId="0" fontId="6" fillId="0" borderId="0" xfId="0" applyFont="1" applyAlignment="1">
      <alignment horizontal="right"/>
    </xf>
    <xf numFmtId="0" fontId="8" fillId="0" borderId="0" xfId="0" applyFont="1" applyAlignment="1">
      <alignment/>
    </xf>
    <xf numFmtId="49" fontId="7" fillId="0" borderId="0" xfId="0" applyNumberFormat="1" applyFont="1" applyAlignment="1">
      <alignment horizontal="left"/>
    </xf>
    <xf numFmtId="0" fontId="6" fillId="0" borderId="0" xfId="0" applyFont="1" applyAlignment="1">
      <alignment horizontal="left" indent="1"/>
    </xf>
    <xf numFmtId="0" fontId="7" fillId="0" borderId="0" xfId="0" applyFont="1" applyAlignment="1">
      <alignment horizontal="left"/>
    </xf>
    <xf numFmtId="0" fontId="6" fillId="0" borderId="25" xfId="0" applyFont="1" applyBorder="1" applyAlignment="1">
      <alignment/>
    </xf>
    <xf numFmtId="0" fontId="0" fillId="0" borderId="25" xfId="0" applyFont="1" applyBorder="1" applyAlignment="1">
      <alignment/>
    </xf>
    <xf numFmtId="0" fontId="6" fillId="0" borderId="25" xfId="0" applyFont="1" applyBorder="1" applyAlignment="1">
      <alignment horizontal="center"/>
    </xf>
    <xf numFmtId="3" fontId="4" fillId="0" borderId="25" xfId="0" applyNumberFormat="1" applyFont="1" applyBorder="1" applyAlignment="1">
      <alignment horizontal="right" wrapText="1"/>
    </xf>
    <xf numFmtId="3" fontId="45" fillId="0" borderId="0" xfId="0" applyNumberFormat="1" applyFill="1" applyBorder="1" applyAlignment="1" applyProtection="1">
      <alignment/>
      <protection/>
    </xf>
    <xf numFmtId="0" fontId="6" fillId="0" borderId="0" xfId="0" applyFont="1" applyBorder="1" applyAlignment="1">
      <alignment horizontal="center"/>
    </xf>
    <xf numFmtId="0" fontId="45" fillId="0" borderId="0" xfId="0" applyNumberFormat="1" applyFill="1" applyBorder="1" applyAlignment="1" applyProtection="1">
      <alignment/>
      <protection/>
    </xf>
    <xf numFmtId="3" fontId="6" fillId="0" borderId="0" xfId="0" applyNumberFormat="1" applyFont="1" applyBorder="1" applyAlignment="1">
      <alignment/>
    </xf>
    <xf numFmtId="0" fontId="6" fillId="0" borderId="26" xfId="0" applyFont="1" applyBorder="1" applyAlignment="1">
      <alignment/>
    </xf>
    <xf numFmtId="0" fontId="0" fillId="0" borderId="26" xfId="0" applyFont="1" applyBorder="1" applyAlignment="1">
      <alignment/>
    </xf>
    <xf numFmtId="10" fontId="45" fillId="0" borderId="0" xfId="0" applyNumberFormat="1" applyFill="1" applyBorder="1" applyAlignment="1" applyProtection="1">
      <alignment/>
      <protection/>
    </xf>
    <xf numFmtId="0" fontId="4" fillId="0" borderId="14" xfId="0" applyFont="1" applyFill="1" applyBorder="1" applyAlignment="1">
      <alignment/>
    </xf>
    <xf numFmtId="0" fontId="6" fillId="0" borderId="14" xfId="0" applyFont="1" applyBorder="1" applyAlignment="1">
      <alignment/>
    </xf>
    <xf numFmtId="0" fontId="0" fillId="0" borderId="14" xfId="0" applyFont="1" applyBorder="1" applyAlignment="1">
      <alignment/>
    </xf>
    <xf numFmtId="3" fontId="4" fillId="0" borderId="0" xfId="0" applyNumberFormat="1" applyFont="1" applyFill="1" applyBorder="1" applyAlignment="1">
      <alignment horizontal="right" wrapText="1"/>
    </xf>
    <xf numFmtId="0" fontId="6" fillId="0" borderId="10" xfId="0" applyFont="1" applyBorder="1" applyAlignment="1">
      <alignment horizontal="center"/>
    </xf>
    <xf numFmtId="17" fontId="6" fillId="0" borderId="10" xfId="0" applyNumberFormat="1" applyFont="1" applyBorder="1" applyAlignment="1" quotePrefix="1">
      <alignment horizontal="center"/>
    </xf>
    <xf numFmtId="37" fontId="6" fillId="0" borderId="10" xfId="0" applyNumberFormat="1" applyFont="1" applyBorder="1" applyAlignment="1">
      <alignment horizontal="center"/>
    </xf>
    <xf numFmtId="14" fontId="6" fillId="0" borderId="0" xfId="0" applyNumberFormat="1" applyFont="1" applyBorder="1" applyAlignment="1">
      <alignment/>
    </xf>
    <xf numFmtId="3" fontId="6" fillId="0" borderId="0" xfId="0" applyNumberFormat="1" applyFont="1" applyBorder="1" applyAlignment="1" quotePrefix="1">
      <alignment horizontal="right"/>
    </xf>
    <xf numFmtId="3" fontId="6" fillId="0" borderId="0" xfId="0" applyNumberFormat="1" applyFont="1" applyBorder="1" applyAlignment="1">
      <alignment horizontal="right"/>
    </xf>
    <xf numFmtId="3" fontId="6" fillId="0" borderId="0" xfId="0" applyNumberFormat="1" applyFont="1" applyFill="1" applyBorder="1" applyAlignment="1">
      <alignment horizontal="right"/>
    </xf>
    <xf numFmtId="3" fontId="6" fillId="0" borderId="0" xfId="53" applyNumberFormat="1" applyFont="1" applyFill="1" applyBorder="1" applyAlignment="1">
      <alignment horizontal="right" wrapText="1"/>
    </xf>
    <xf numFmtId="3" fontId="0" fillId="0" borderId="0" xfId="0" applyNumberFormat="1" applyFont="1" applyAlignment="1">
      <alignment/>
    </xf>
    <xf numFmtId="3" fontId="0" fillId="0" borderId="25" xfId="0" applyNumberFormat="1" applyFont="1" applyBorder="1" applyAlignment="1">
      <alignment/>
    </xf>
    <xf numFmtId="3" fontId="0" fillId="0" borderId="11" xfId="0" applyNumberFormat="1" applyFont="1" applyBorder="1" applyAlignment="1">
      <alignment/>
    </xf>
    <xf numFmtId="3" fontId="6" fillId="0" borderId="0" xfId="0" applyNumberFormat="1" applyFont="1" applyBorder="1" applyAlignment="1" quotePrefix="1">
      <alignment/>
    </xf>
    <xf numFmtId="0" fontId="6" fillId="0" borderId="0" xfId="0" applyFont="1" applyBorder="1" applyAlignment="1">
      <alignment/>
    </xf>
    <xf numFmtId="37" fontId="6" fillId="0" borderId="0" xfId="0" applyNumberFormat="1" applyFont="1" applyBorder="1" applyAlignment="1">
      <alignment/>
    </xf>
    <xf numFmtId="3" fontId="6" fillId="0" borderId="0" xfId="0" applyNumberFormat="1" applyFont="1" applyAlignment="1">
      <alignment/>
    </xf>
    <xf numFmtId="3" fontId="6" fillId="0" borderId="0" xfId="0" applyNumberFormat="1" applyFont="1" applyFill="1" applyBorder="1" applyAlignment="1">
      <alignment/>
    </xf>
    <xf numFmtId="3" fontId="17" fillId="0" borderId="12" xfId="0" applyNumberFormat="1" applyFont="1" applyFill="1" applyBorder="1" applyAlignment="1">
      <alignment horizontal="right" wrapText="1"/>
    </xf>
    <xf numFmtId="3" fontId="0" fillId="0" borderId="12" xfId="0" applyNumberFormat="1" applyFont="1" applyFill="1" applyBorder="1" applyAlignment="1">
      <alignment horizontal="right" wrapText="1"/>
    </xf>
    <xf numFmtId="3" fontId="4" fillId="0" borderId="0" xfId="53" applyNumberFormat="1" applyFont="1" applyFill="1" applyBorder="1" applyAlignment="1">
      <alignment horizontal="right" wrapText="1"/>
    </xf>
    <xf numFmtId="3" fontId="26" fillId="0" borderId="0" xfId="0" applyNumberFormat="1" applyFont="1" applyAlignment="1">
      <alignment/>
    </xf>
    <xf numFmtId="0" fontId="17" fillId="0" borderId="11" xfId="0" applyFont="1" applyBorder="1" applyAlignment="1" applyProtection="1">
      <alignment/>
      <protection locked="0"/>
    </xf>
    <xf numFmtId="0" fontId="4" fillId="0" borderId="11" xfId="0" applyFont="1" applyBorder="1" applyAlignment="1" applyProtection="1">
      <alignment horizontal="center"/>
      <protection locked="0"/>
    </xf>
    <xf numFmtId="0" fontId="17" fillId="0" borderId="0" xfId="0" applyFont="1" applyAlignment="1" applyProtection="1">
      <alignment/>
      <protection locked="0"/>
    </xf>
    <xf numFmtId="4" fontId="17" fillId="0" borderId="0" xfId="44" applyNumberFormat="1" applyFont="1">
      <alignment/>
      <protection/>
    </xf>
    <xf numFmtId="0" fontId="0" fillId="0" borderId="10" xfId="0" applyFont="1" applyBorder="1" applyAlignment="1">
      <alignment/>
    </xf>
    <xf numFmtId="3" fontId="17" fillId="0" borderId="25" xfId="0" applyNumberFormat="1" applyFont="1" applyBorder="1" applyAlignment="1">
      <alignment/>
    </xf>
    <xf numFmtId="3" fontId="17" fillId="0" borderId="11" xfId="0" applyNumberFormat="1" applyFont="1" applyBorder="1" applyAlignment="1">
      <alignment/>
    </xf>
    <xf numFmtId="49" fontId="4" fillId="0" borderId="0" xfId="0" applyNumberFormat="1" applyFont="1" applyAlignment="1">
      <alignment/>
    </xf>
    <xf numFmtId="0" fontId="0" fillId="0" borderId="0" xfId="0" applyFont="1" applyFill="1" applyAlignment="1">
      <alignment/>
    </xf>
    <xf numFmtId="0" fontId="0" fillId="0" borderId="0" xfId="0" applyFont="1" applyAlignment="1">
      <alignment vertical="top" wrapText="1"/>
    </xf>
    <xf numFmtId="3" fontId="15" fillId="4" borderId="12" xfId="0" applyNumberFormat="1" applyFont="1" applyFill="1" applyBorder="1" applyAlignment="1" applyProtection="1">
      <alignment/>
      <protection/>
    </xf>
    <xf numFmtId="3" fontId="0" fillId="4" borderId="12" xfId="0" applyNumberFormat="1" applyFill="1" applyBorder="1" applyAlignment="1">
      <alignment horizontal="right"/>
    </xf>
    <xf numFmtId="49" fontId="17" fillId="0" borderId="23" xfId="0" applyNumberFormat="1" applyFont="1" applyBorder="1" applyAlignment="1">
      <alignment horizontal="center" vertical="center"/>
    </xf>
    <xf numFmtId="49" fontId="17" fillId="0" borderId="19" xfId="0" applyNumberFormat="1" applyFont="1" applyBorder="1" applyAlignment="1">
      <alignment horizontal="center" vertical="center"/>
    </xf>
    <xf numFmtId="0" fontId="0" fillId="0" borderId="23" xfId="0" applyBorder="1" applyAlignment="1">
      <alignment/>
    </xf>
    <xf numFmtId="0" fontId="0" fillId="0" borderId="19" xfId="0" applyBorder="1" applyAlignment="1">
      <alignment/>
    </xf>
    <xf numFmtId="0" fontId="17" fillId="0" borderId="23" xfId="0" applyFont="1" applyBorder="1" applyAlignment="1">
      <alignment horizontal="center" vertical="center"/>
    </xf>
    <xf numFmtId="0" fontId="17" fillId="0" borderId="19" xfId="0" applyFont="1" applyBorder="1" applyAlignment="1">
      <alignment horizontal="center" vertical="center"/>
    </xf>
    <xf numFmtId="14" fontId="17" fillId="0" borderId="23" xfId="0" applyNumberFormat="1" applyFont="1" applyBorder="1" applyAlignment="1">
      <alignment horizontal="right" vertical="center"/>
    </xf>
    <xf numFmtId="14" fontId="17" fillId="0" borderId="19" xfId="0" applyNumberFormat="1" applyFont="1" applyBorder="1" applyAlignment="1">
      <alignment horizontal="right" vertical="center"/>
    </xf>
    <xf numFmtId="0" fontId="9" fillId="0" borderId="0" xfId="0" applyFont="1" applyBorder="1" applyAlignment="1">
      <alignment vertical="top" wrapText="1"/>
    </xf>
    <xf numFmtId="0" fontId="19" fillId="0" borderId="11" xfId="0" applyFont="1" applyBorder="1" applyAlignment="1">
      <alignment vertical="top" wrapText="1"/>
    </xf>
    <xf numFmtId="0" fontId="5" fillId="0" borderId="11" xfId="0" applyFont="1" applyBorder="1" applyAlignment="1">
      <alignment vertical="top" wrapText="1"/>
    </xf>
    <xf numFmtId="0" fontId="6" fillId="0" borderId="0" xfId="0" applyFont="1" applyAlignment="1">
      <alignment vertical="top" wrapText="1"/>
    </xf>
    <xf numFmtId="49" fontId="6" fillId="0" borderId="0" xfId="0" applyNumberFormat="1" applyFont="1" applyAlignment="1">
      <alignment horizontal="left" vertical="top" wrapText="1" indent="1"/>
    </xf>
    <xf numFmtId="0" fontId="7" fillId="0" borderId="0" xfId="0" applyFont="1" applyAlignment="1">
      <alignment vertical="top" wrapText="1"/>
    </xf>
    <xf numFmtId="0" fontId="8" fillId="0" borderId="10" xfId="0" applyFont="1" applyBorder="1" applyAlignment="1">
      <alignment vertical="top" wrapText="1"/>
    </xf>
    <xf numFmtId="0" fontId="0" fillId="0" borderId="0" xfId="0" applyAlignment="1">
      <alignment vertical="top" wrapText="1"/>
    </xf>
    <xf numFmtId="0" fontId="0" fillId="0" borderId="0" xfId="0" applyAlignment="1">
      <alignment wrapText="1"/>
    </xf>
    <xf numFmtId="49" fontId="6" fillId="0" borderId="0" xfId="0" applyNumberFormat="1" applyFont="1" applyAlignment="1" applyProtection="1">
      <alignment wrapText="1"/>
      <protection/>
    </xf>
    <xf numFmtId="3" fontId="6" fillId="0" borderId="0" xfId="0" applyNumberFormat="1" applyFont="1" applyBorder="1" applyAlignment="1">
      <alignment/>
    </xf>
    <xf numFmtId="0" fontId="0" fillId="0" borderId="0" xfId="0" applyFont="1" applyBorder="1" applyAlignment="1">
      <alignment/>
    </xf>
    <xf numFmtId="14" fontId="4" fillId="0" borderId="0" xfId="0" applyNumberFormat="1" applyFont="1" applyAlignment="1">
      <alignment horizontal="center" vertical="top" wrapText="1"/>
    </xf>
    <xf numFmtId="0" fontId="0" fillId="0" borderId="0" xfId="0" applyAlignment="1">
      <alignment horizontal="center" vertical="top" wrapText="1"/>
    </xf>
    <xf numFmtId="0" fontId="17" fillId="0" borderId="0" xfId="0" applyFont="1" applyAlignment="1">
      <alignment horizontal="center" vertical="top" wrapText="1"/>
    </xf>
    <xf numFmtId="0" fontId="4" fillId="0" borderId="0" xfId="0" applyFont="1" applyAlignment="1">
      <alignment horizontal="center" vertical="top" wrapText="1"/>
    </xf>
    <xf numFmtId="0" fontId="4" fillId="0" borderId="25" xfId="0" applyFont="1" applyBorder="1" applyAlignment="1">
      <alignment wrapText="1"/>
    </xf>
    <xf numFmtId="0" fontId="0" fillId="0" borderId="26" xfId="0" applyBorder="1" applyAlignment="1">
      <alignment wrapText="1"/>
    </xf>
    <xf numFmtId="0" fontId="6" fillId="0" borderId="25" xfId="0" applyFont="1" applyBorder="1" applyAlignment="1">
      <alignment/>
    </xf>
    <xf numFmtId="0" fontId="0" fillId="0" borderId="26" xfId="0" applyBorder="1" applyAlignment="1">
      <alignment/>
    </xf>
    <xf numFmtId="3" fontId="4" fillId="0" borderId="25" xfId="0" applyNumberFormat="1" applyFont="1" applyBorder="1" applyAlignment="1">
      <alignment/>
    </xf>
    <xf numFmtId="0" fontId="6" fillId="0" borderId="0" xfId="0" applyFont="1" applyAlignment="1">
      <alignment/>
    </xf>
    <xf numFmtId="0" fontId="4" fillId="16" borderId="0" xfId="0" applyFont="1" applyFill="1" applyAlignment="1">
      <alignment/>
    </xf>
    <xf numFmtId="38" fontId="4" fillId="0" borderId="0" xfId="0" applyNumberFormat="1" applyFont="1" applyBorder="1" applyAlignment="1">
      <alignment/>
    </xf>
    <xf numFmtId="0" fontId="6" fillId="0" borderId="0" xfId="0" applyFont="1" applyAlignment="1">
      <alignment/>
    </xf>
    <xf numFmtId="0" fontId="0" fillId="0" borderId="0" xfId="0" applyAlignment="1">
      <alignment/>
    </xf>
    <xf numFmtId="0" fontId="14" fillId="0" borderId="0" xfId="0" applyFont="1" applyAlignment="1">
      <alignment horizontal="left"/>
    </xf>
    <xf numFmtId="0" fontId="14" fillId="0" borderId="11" xfId="0" applyFont="1" applyBorder="1" applyAlignment="1">
      <alignment/>
    </xf>
    <xf numFmtId="0" fontId="27" fillId="0" borderId="0" xfId="0" applyFont="1" applyAlignment="1">
      <alignment horizontal="left"/>
    </xf>
    <xf numFmtId="0" fontId="14" fillId="0" borderId="0" xfId="0" applyFont="1" applyAlignment="1">
      <alignment/>
    </xf>
    <xf numFmtId="0" fontId="27" fillId="0" borderId="25" xfId="0" applyFont="1" applyBorder="1" applyAlignment="1">
      <alignment/>
    </xf>
    <xf numFmtId="0" fontId="0" fillId="4" borderId="23" xfId="0" applyFill="1" applyBorder="1" applyAlignment="1">
      <alignment horizontal="right"/>
    </xf>
    <xf numFmtId="0" fontId="0" fillId="4" borderId="19" xfId="0" applyFill="1" applyBorder="1" applyAlignment="1">
      <alignment horizontal="right"/>
    </xf>
    <xf numFmtId="0" fontId="15" fillId="0" borderId="12" xfId="0" applyFont="1" applyBorder="1" applyAlignment="1">
      <alignment horizontal="left" wrapText="1" indent="1"/>
    </xf>
    <xf numFmtId="0" fontId="17" fillId="4" borderId="23" xfId="0" applyFont="1" applyFill="1" applyBorder="1" applyAlignment="1">
      <alignment horizontal="right"/>
    </xf>
    <xf numFmtId="0" fontId="17" fillId="4" borderId="19" xfId="0" applyFont="1" applyFill="1" applyBorder="1" applyAlignment="1">
      <alignment horizontal="right"/>
    </xf>
  </cellXfs>
  <cellStyles count="51">
    <cellStyle name="Normal" xfId="0"/>
    <cellStyle name="20% - uthevingsfarge 1" xfId="15"/>
    <cellStyle name="20% - uthevingsfarge 2" xfId="16"/>
    <cellStyle name="20% - uthevingsfarge 3" xfId="17"/>
    <cellStyle name="20% - uthevingsfarge 4" xfId="18"/>
    <cellStyle name="20% - uthevingsfarge 5" xfId="19"/>
    <cellStyle name="20% - uthevingsfarge 6" xfId="20"/>
    <cellStyle name="40% - uthevingsfarge 1" xfId="21"/>
    <cellStyle name="40% - uthevingsfarge 2" xfId="22"/>
    <cellStyle name="40% - uthevingsfarge 3" xfId="23"/>
    <cellStyle name="40% - uthevingsfarge 4" xfId="24"/>
    <cellStyle name="40% - uthevingsfarge 5" xfId="25"/>
    <cellStyle name="40% - uthevingsfarge 6" xfId="26"/>
    <cellStyle name="60% - uthevingsfarge 1" xfId="27"/>
    <cellStyle name="60% - uthevingsfarge 2" xfId="28"/>
    <cellStyle name="60% - uthevingsfarge 3" xfId="29"/>
    <cellStyle name="60% - uthevingsfarge 4" xfId="30"/>
    <cellStyle name="60% - uthevingsfarge 5" xfId="31"/>
    <cellStyle name="60% - uthevingsfarge 6" xfId="32"/>
    <cellStyle name="Followed Hyperlink" xfId="33"/>
    <cellStyle name="Beregning" xfId="34"/>
    <cellStyle name="Dårlig" xfId="35"/>
    <cellStyle name="Forklarende tekst" xfId="36"/>
    <cellStyle name="God" xfId="37"/>
    <cellStyle name="Hyperlink" xfId="38"/>
    <cellStyle name="Inndata" xfId="39"/>
    <cellStyle name="Koblet celle" xfId="40"/>
    <cellStyle name="Kontrollcelle" xfId="41"/>
    <cellStyle name="Merknad" xfId="42"/>
    <cellStyle name="Normal_Balanse - eiendeler" xfId="43"/>
    <cellStyle name="Normal_Note 15 - ntnu" xfId="44"/>
    <cellStyle name="Nøytral" xfId="45"/>
    <cellStyle name="Overskrift 1" xfId="46"/>
    <cellStyle name="Overskrift 2" xfId="47"/>
    <cellStyle name="Overskrift 3" xfId="48"/>
    <cellStyle name="Overskrift 4" xfId="49"/>
    <cellStyle name="Percent" xfId="50"/>
    <cellStyle name="Tittel" xfId="51"/>
    <cellStyle name="Totalt" xfId="52"/>
    <cellStyle name="Comma" xfId="53"/>
    <cellStyle name="Comma [0]" xfId="54"/>
    <cellStyle name="Utdata" xfId="55"/>
    <cellStyle name="Uthevingsfarge1" xfId="56"/>
    <cellStyle name="Uthevingsfarge2" xfId="57"/>
    <cellStyle name="Uthevingsfarge3" xfId="58"/>
    <cellStyle name="Uthevingsfarge4" xfId="59"/>
    <cellStyle name="Uthevingsfarge5" xfId="60"/>
    <cellStyle name="Uthevingsfarge6" xfId="61"/>
    <cellStyle name="Currency" xfId="62"/>
    <cellStyle name="Currency [0]" xfId="63"/>
    <cellStyle name="Varselteks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12</xdr:row>
      <xdr:rowOff>0</xdr:rowOff>
    </xdr:from>
    <xdr:to>
      <xdr:col>4</xdr:col>
      <xdr:colOff>0</xdr:colOff>
      <xdr:row>12</xdr:row>
      <xdr:rowOff>0</xdr:rowOff>
    </xdr:to>
    <xdr:sp fLocksText="0">
      <xdr:nvSpPr>
        <xdr:cNvPr id="1" name="Text 1"/>
        <xdr:cNvSpPr txBox="1">
          <a:spLocks noChangeArrowheads="1"/>
        </xdr:cNvSpPr>
      </xdr:nvSpPr>
      <xdr:spPr>
        <a:xfrm>
          <a:off x="123825" y="2286000"/>
          <a:ext cx="30289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79</xdr:row>
      <xdr:rowOff>123825</xdr:rowOff>
    </xdr:from>
    <xdr:to>
      <xdr:col>11</xdr:col>
      <xdr:colOff>238125</xdr:colOff>
      <xdr:row>108</xdr:row>
      <xdr:rowOff>114300</xdr:rowOff>
    </xdr:to>
    <xdr:sp>
      <xdr:nvSpPr>
        <xdr:cNvPr id="1" name="TextBox 1"/>
        <xdr:cNvSpPr txBox="1">
          <a:spLocks noChangeArrowheads="1"/>
        </xdr:cNvSpPr>
      </xdr:nvSpPr>
      <xdr:spPr>
        <a:xfrm>
          <a:off x="38100" y="15430500"/>
          <a:ext cx="8124825" cy="4686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Tabellen over viser NTNUs samlede avsetninger knyttet til de inntektsførte bevilgninger fra Kunnskapsdepartementet og Norges forskningsråd. I tillegg viser oversikten den andelen av bidragsfinansiert virksomhet som ikke er inntektsført pr.30.04.2010. 
Kunnskapsdepartementet
Avsetningen knyttet til bevilgningen fra KD går ned  med ca 22 mill første tertial 2009. Nedgangen er første rekke knyttet til driftsrammene, mens avsetningene knyttet til større investeringer som nytt utstyr til universitetsklinikken går noe opp. NTNU forventer å gjennomføre aktivitet omtrent på nivå med bevilgningen fra KD i 2010.
Norges forskningsråd
Avsetningsnivået innenfor prosjekter finansiert av Norges Forskningsråd (NFR) har økt med ca 56 mill siden årskifte. Utbetalingene fra NFR for perioden økte med 32 mill sammenliknet med 1. terial i 2009. 
Aktiviteten på NFR-prosjektene i 1. tertial 2010 er redusert med 17 mill sammenlignet med samme periode i fjor. 
</a:t>
          </a:r>
          <a:r>
            <a:rPr lang="en-US" cap="none" sz="1000" b="0" i="0" u="none" baseline="0">
              <a:latin typeface="Arial"/>
              <a:ea typeface="Arial"/>
              <a:cs typeface="Arial"/>
            </a:rPr>
            <a:t>Ca 12 mill av dette skyldes en periodisering av kostnader tilhørende 2008 som ble ført i 2009, dvs aktivitetsnivået på NFR i 1. tertial 2009 var for høy og næringsliv/private var 12 mill for lavt. (se note 1) 
</a:t>
          </a:r>
          <a:r>
            <a:rPr lang="en-US" cap="none" sz="1000" b="0" i="0" u="none" baseline="0">
              <a:latin typeface="Arial"/>
              <a:ea typeface="Arial"/>
              <a:cs typeface="Arial"/>
            </a:rPr>
            <a:t>
Andre bidragsytere - statlige etater
Statlige bidrag er flyttet inn under del 1 (i note 15) og inngår i bevilgningsfinansiert virksomhet. 
Statlige bidrag har endret inntektsføringsprinsipp og behandles på lik linje som tilskudd fra Norges Forskningsråd. Sammenligningstall er også endret til det samme inntektsføringsprinsipp.
Andre bidragsytere
Bidragsfinansiert virksomhet er inntektsført i takt med aktiviteten på prosjektene. Denne notene viser at avsetningen knyttet til ikke inntektsført bidrag er redusert  med 11 mill siden årsskifte. Akti</a:t>
          </a:r>
          <a:r>
            <a:rPr lang="en-US" cap="none" sz="1000" b="0" i="0" u="none" baseline="0">
              <a:latin typeface="Arial"/>
              <a:ea typeface="Arial"/>
              <a:cs typeface="Arial"/>
            </a:rPr>
            <a:t>viteten på bidragsfinansierte prosjekter er økt med 44,3 mill i forhold til 1. tertial 2009. 
Utbetalingene fra bidragsyterne på prosjektene har da økt med 33,3 mill. Ca 12 mill av dette skyldes periodiseringen mellom Norges forskningsråd og næringsliv/private nevnt under NFR i note 15 og note 1.</a:t>
          </a:r>
          <a:r>
            <a:rPr lang="en-US" cap="none" sz="1000" b="0" i="0" u="none" baseline="0">
              <a:latin typeface="Arial"/>
              <a:ea typeface="Arial"/>
              <a:cs typeface="Arial"/>
            </a:rPr>
            <a:t>
Totalt sett har vi en økning i aktivitetsnivået på 16,3 mill for prosjekter finansiert av NFR og andre bidragsytere.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66"/>
  <sheetViews>
    <sheetView workbookViewId="0" topLeftCell="A1">
      <selection activeCell="E32" sqref="E32"/>
    </sheetView>
  </sheetViews>
  <sheetFormatPr defaultColWidth="11.421875" defaultRowHeight="15" customHeight="1"/>
  <cols>
    <col min="1" max="1" width="66.140625" style="0" customWidth="1"/>
    <col min="2" max="2" width="10.7109375" style="61" customWidth="1"/>
    <col min="3" max="3" width="15.7109375" style="62" customWidth="1"/>
    <col min="4" max="4" width="12.7109375" style="62" bestFit="1" customWidth="1"/>
    <col min="5" max="5" width="15.7109375" style="62" customWidth="1"/>
  </cols>
  <sheetData>
    <row r="1" ht="15" customHeight="1">
      <c r="A1" s="60" t="s">
        <v>514</v>
      </c>
    </row>
    <row r="3" spans="1:5" ht="15" customHeight="1">
      <c r="A3" s="63" t="s">
        <v>178</v>
      </c>
      <c r="E3" s="62" t="s">
        <v>524</v>
      </c>
    </row>
    <row r="5" spans="1:5" ht="15" customHeight="1">
      <c r="A5" s="269"/>
      <c r="B5" s="270" t="s">
        <v>214</v>
      </c>
      <c r="C5" s="268">
        <v>40298</v>
      </c>
      <c r="D5" s="271">
        <v>39933</v>
      </c>
      <c r="E5" s="268">
        <v>40178</v>
      </c>
    </row>
    <row r="6" spans="1:5" ht="15" customHeight="1">
      <c r="A6" s="64" t="s">
        <v>215</v>
      </c>
      <c r="B6" s="65"/>
      <c r="C6" s="104"/>
      <c r="D6" s="104"/>
      <c r="E6" s="104"/>
    </row>
    <row r="7" spans="1:5" s="68" customFormat="1" ht="15" customHeight="1">
      <c r="A7" s="66" t="s">
        <v>373</v>
      </c>
      <c r="B7" s="67">
        <v>1</v>
      </c>
      <c r="C7" s="105">
        <v>1228882</v>
      </c>
      <c r="D7" s="105">
        <v>1192619</v>
      </c>
      <c r="E7" s="105">
        <v>3474728</v>
      </c>
    </row>
    <row r="8" spans="1:5" s="68" customFormat="1" ht="15" customHeight="1" hidden="1">
      <c r="A8" s="66" t="s">
        <v>470</v>
      </c>
      <c r="B8" s="67">
        <v>1</v>
      </c>
      <c r="C8" s="105"/>
      <c r="D8" s="105"/>
      <c r="E8" s="105"/>
    </row>
    <row r="9" spans="1:5" s="68" customFormat="1" ht="15" customHeight="1">
      <c r="A9" s="66" t="s">
        <v>530</v>
      </c>
      <c r="B9" s="67">
        <v>1</v>
      </c>
      <c r="C9" s="105">
        <v>426900</v>
      </c>
      <c r="D9" s="105">
        <v>329554</v>
      </c>
      <c r="E9" s="105">
        <v>1118207</v>
      </c>
    </row>
    <row r="10" spans="1:5" s="68" customFormat="1" ht="15" customHeight="1">
      <c r="A10" s="66" t="s">
        <v>216</v>
      </c>
      <c r="B10" s="67">
        <v>1</v>
      </c>
      <c r="C10" s="105"/>
      <c r="D10" s="105"/>
      <c r="E10" s="105">
        <v>2283</v>
      </c>
    </row>
    <row r="11" spans="1:5" s="68" customFormat="1" ht="15" customHeight="1">
      <c r="A11" s="66" t="s">
        <v>184</v>
      </c>
      <c r="B11" s="67">
        <v>1</v>
      </c>
      <c r="C11" s="105">
        <v>61136</v>
      </c>
      <c r="D11" s="105">
        <v>51996</v>
      </c>
      <c r="E11" s="105">
        <v>211581</v>
      </c>
    </row>
    <row r="12" spans="1:5" s="68" customFormat="1" ht="15" customHeight="1">
      <c r="A12" s="66" t="s">
        <v>217</v>
      </c>
      <c r="B12" s="67">
        <v>1</v>
      </c>
      <c r="C12" s="105">
        <v>15</v>
      </c>
      <c r="D12" s="105"/>
      <c r="E12" s="105"/>
    </row>
    <row r="13" spans="1:5" ht="15" customHeight="1">
      <c r="A13" s="69" t="s">
        <v>185</v>
      </c>
      <c r="B13" s="67"/>
      <c r="C13" s="105">
        <f>SUBTOTAL(9,C7:C12)</f>
        <v>1716933</v>
      </c>
      <c r="D13" s="105">
        <f>SUBTOTAL(9,D7:D12)</f>
        <v>1574169</v>
      </c>
      <c r="E13" s="105">
        <f>SUBTOTAL(9,E7:E12)</f>
        <v>4806799</v>
      </c>
    </row>
    <row r="14" spans="1:5" ht="15" customHeight="1">
      <c r="A14" s="70"/>
      <c r="B14" s="67"/>
      <c r="C14" s="105"/>
      <c r="D14" s="105"/>
      <c r="E14" s="105"/>
    </row>
    <row r="15" spans="1:5" ht="15" customHeight="1">
      <c r="A15" s="64" t="s">
        <v>218</v>
      </c>
      <c r="B15" s="65"/>
      <c r="C15" s="104"/>
      <c r="D15" s="104"/>
      <c r="E15" s="104"/>
    </row>
    <row r="16" spans="1:5" ht="15" customHeight="1">
      <c r="A16" s="66" t="s">
        <v>472</v>
      </c>
      <c r="B16" s="67">
        <v>2</v>
      </c>
      <c r="C16" s="105">
        <v>1089769</v>
      </c>
      <c r="D16" s="105">
        <v>1003239</v>
      </c>
      <c r="E16" s="105">
        <v>2875639</v>
      </c>
    </row>
    <row r="17" spans="1:5" ht="15" customHeight="1">
      <c r="A17" s="66" t="s">
        <v>219</v>
      </c>
      <c r="B17" s="67"/>
      <c r="C17" s="105">
        <v>81</v>
      </c>
      <c r="D17" s="105"/>
      <c r="E17" s="105"/>
    </row>
    <row r="18" spans="1:5" ht="15" customHeight="1">
      <c r="A18" s="66" t="s">
        <v>220</v>
      </c>
      <c r="B18" s="67">
        <v>3</v>
      </c>
      <c r="C18" s="105">
        <v>406637</v>
      </c>
      <c r="D18" s="105">
        <v>382814</v>
      </c>
      <c r="E18" s="105">
        <v>1347595</v>
      </c>
    </row>
    <row r="19" spans="1:5" s="80" customFormat="1" ht="15" customHeight="1">
      <c r="A19" s="66" t="s">
        <v>471</v>
      </c>
      <c r="B19" s="67">
        <v>4.5</v>
      </c>
      <c r="C19" s="105"/>
      <c r="D19" s="105"/>
      <c r="E19" s="105"/>
    </row>
    <row r="20" spans="1:5" ht="15" customHeight="1">
      <c r="A20" s="66" t="s">
        <v>221</v>
      </c>
      <c r="B20" s="67">
        <v>4.5</v>
      </c>
      <c r="C20" s="105">
        <v>190059</v>
      </c>
      <c r="D20" s="105">
        <v>183678</v>
      </c>
      <c r="E20" s="105">
        <v>559961</v>
      </c>
    </row>
    <row r="21" spans="1:5" ht="15" customHeight="1">
      <c r="A21" s="66" t="s">
        <v>222</v>
      </c>
      <c r="B21" s="67">
        <v>4.5</v>
      </c>
      <c r="C21" s="105"/>
      <c r="D21" s="105"/>
      <c r="E21" s="105"/>
    </row>
    <row r="22" spans="1:5" ht="15" customHeight="1">
      <c r="A22" s="69" t="s">
        <v>223</v>
      </c>
      <c r="B22" s="71"/>
      <c r="C22" s="105">
        <f>SUBTOTAL(9,C16:C21)</f>
        <v>1686546</v>
      </c>
      <c r="D22" s="105">
        <f>SUBTOTAL(9,D16:D21)</f>
        <v>1569731</v>
      </c>
      <c r="E22" s="105">
        <f>SUBTOTAL(9,E16:E21)</f>
        <v>4783195</v>
      </c>
    </row>
    <row r="23" spans="1:5" ht="15" customHeight="1">
      <c r="A23" s="70"/>
      <c r="B23" s="67"/>
      <c r="C23" s="105"/>
      <c r="D23" s="105"/>
      <c r="E23" s="105"/>
    </row>
    <row r="24" spans="1:5" ht="15" customHeight="1">
      <c r="A24" s="64" t="s">
        <v>224</v>
      </c>
      <c r="B24" s="65"/>
      <c r="C24" s="104">
        <f>C13-C22</f>
        <v>30387</v>
      </c>
      <c r="D24" s="105">
        <f>D13-D22</f>
        <v>4438</v>
      </c>
      <c r="E24" s="105">
        <f>E13-E22</f>
        <v>23604</v>
      </c>
    </row>
    <row r="25" spans="1:5" ht="15" customHeight="1">
      <c r="A25" s="70"/>
      <c r="B25" s="67"/>
      <c r="C25" s="105"/>
      <c r="D25" s="105"/>
      <c r="E25" s="105"/>
    </row>
    <row r="26" spans="1:5" ht="15" customHeight="1">
      <c r="A26" s="64" t="s">
        <v>225</v>
      </c>
      <c r="B26" s="65"/>
      <c r="C26" s="104"/>
      <c r="D26" s="104"/>
      <c r="E26" s="104"/>
    </row>
    <row r="27" spans="1:5" ht="15" customHeight="1">
      <c r="A27" s="66" t="s">
        <v>226</v>
      </c>
      <c r="B27" s="67">
        <v>6</v>
      </c>
      <c r="C27" s="105">
        <v>920</v>
      </c>
      <c r="D27" s="105">
        <v>1650</v>
      </c>
      <c r="E27" s="105">
        <v>2735</v>
      </c>
    </row>
    <row r="28" spans="1:5" ht="15" customHeight="1">
      <c r="A28" s="66" t="s">
        <v>227</v>
      </c>
      <c r="B28" s="67">
        <v>6</v>
      </c>
      <c r="C28" s="105">
        <v>311</v>
      </c>
      <c r="D28" s="105">
        <v>1451</v>
      </c>
      <c r="E28" s="105">
        <v>3222</v>
      </c>
    </row>
    <row r="29" spans="1:5" ht="15" customHeight="1">
      <c r="A29" s="69" t="s">
        <v>228</v>
      </c>
      <c r="B29" s="71"/>
      <c r="C29" s="105">
        <f>C27-C28</f>
        <v>609</v>
      </c>
      <c r="D29" s="105">
        <f>D27-D28</f>
        <v>199</v>
      </c>
      <c r="E29" s="105">
        <f>E27-E28</f>
        <v>-487</v>
      </c>
    </row>
    <row r="30" spans="1:5" ht="15" customHeight="1">
      <c r="A30" s="70"/>
      <c r="B30" s="67"/>
      <c r="D30" s="266"/>
      <c r="E30" s="105"/>
    </row>
    <row r="31" spans="1:5" ht="15" customHeight="1">
      <c r="A31" s="64" t="s">
        <v>248</v>
      </c>
      <c r="B31" s="65"/>
      <c r="C31" s="104"/>
      <c r="D31" s="104"/>
      <c r="E31" s="104"/>
    </row>
    <row r="32" spans="1:5" ht="15" customHeight="1">
      <c r="A32" s="66" t="s">
        <v>229</v>
      </c>
      <c r="B32" s="67"/>
      <c r="C32" s="105"/>
      <c r="D32" s="105"/>
      <c r="E32" s="105"/>
    </row>
    <row r="33" spans="1:5" ht="15" customHeight="1">
      <c r="A33" s="69" t="s">
        <v>230</v>
      </c>
      <c r="B33" s="71"/>
      <c r="C33" s="105">
        <f>SUBTOTAL(9,C32)</f>
        <v>0</v>
      </c>
      <c r="D33" s="105">
        <f>SUBTOTAL(9,D32)</f>
        <v>0</v>
      </c>
      <c r="E33" s="105">
        <f>SUBTOTAL(9,E32)</f>
        <v>0</v>
      </c>
    </row>
    <row r="34" spans="1:5" ht="15" customHeight="1">
      <c r="A34" s="70"/>
      <c r="B34" s="67"/>
      <c r="C34" s="105"/>
      <c r="D34" s="105"/>
      <c r="E34" s="105"/>
    </row>
    <row r="35" spans="1:5" ht="15" customHeight="1">
      <c r="A35" s="64" t="s">
        <v>231</v>
      </c>
      <c r="B35" s="65"/>
      <c r="C35" s="104">
        <f>C24+C29+C33</f>
        <v>30996</v>
      </c>
      <c r="D35" s="104">
        <f>D24+D29+D33</f>
        <v>4637</v>
      </c>
      <c r="E35" s="104">
        <f>E24+E29+E33</f>
        <v>23117</v>
      </c>
    </row>
    <row r="36" spans="1:5" ht="15" customHeight="1">
      <c r="A36" s="70"/>
      <c r="B36" s="67"/>
      <c r="C36" s="105"/>
      <c r="D36" s="105"/>
      <c r="E36" s="105"/>
    </row>
    <row r="37" spans="1:5" ht="15" customHeight="1">
      <c r="A37" s="64" t="s">
        <v>232</v>
      </c>
      <c r="B37" s="65"/>
      <c r="C37" s="104"/>
      <c r="D37" s="104"/>
      <c r="E37" s="104"/>
    </row>
    <row r="38" spans="1:5" ht="15" customHeight="1">
      <c r="A38" s="66" t="s">
        <v>233</v>
      </c>
      <c r="B38" s="67">
        <v>7</v>
      </c>
      <c r="C38" s="105"/>
      <c r="D38" s="105"/>
      <c r="E38" s="105"/>
    </row>
    <row r="39" spans="1:5" ht="15" customHeight="1">
      <c r="A39" s="66" t="s">
        <v>234</v>
      </c>
      <c r="B39" s="67">
        <v>7</v>
      </c>
      <c r="C39" s="105"/>
      <c r="D39" s="105"/>
      <c r="E39" s="105"/>
    </row>
    <row r="40" spans="1:5" ht="15" customHeight="1">
      <c r="A40" s="69" t="s">
        <v>235</v>
      </c>
      <c r="B40" s="67"/>
      <c r="C40" s="105">
        <f>C38-C39</f>
        <v>0</v>
      </c>
      <c r="D40" s="105">
        <f>D38-D39</f>
        <v>0</v>
      </c>
      <c r="E40" s="105">
        <f>E38-E39</f>
        <v>0</v>
      </c>
    </row>
    <row r="41" spans="1:5" ht="15" customHeight="1">
      <c r="A41" s="70"/>
      <c r="B41" s="67"/>
      <c r="C41" s="105"/>
      <c r="D41" s="105"/>
      <c r="E41" s="105"/>
    </row>
    <row r="42" spans="1:9" ht="15" customHeight="1">
      <c r="A42" s="64" t="s">
        <v>236</v>
      </c>
      <c r="B42" s="65"/>
      <c r="C42" s="104"/>
      <c r="D42" s="104"/>
      <c r="E42" s="104"/>
      <c r="H42" s="197"/>
      <c r="I42" s="198"/>
    </row>
    <row r="43" spans="1:5" s="72" customFormat="1" ht="15" customHeight="1">
      <c r="A43" s="66" t="s">
        <v>374</v>
      </c>
      <c r="B43" s="67"/>
      <c r="C43" s="105"/>
      <c r="D43" s="105"/>
      <c r="E43" s="105"/>
    </row>
    <row r="44" spans="1:5" s="72" customFormat="1" ht="15" customHeight="1">
      <c r="A44" s="66" t="s">
        <v>559</v>
      </c>
      <c r="B44" s="67">
        <v>15</v>
      </c>
      <c r="C44" s="105">
        <v>-29273</v>
      </c>
      <c r="D44" s="105">
        <v>-4153</v>
      </c>
      <c r="E44" s="105">
        <v>-22276</v>
      </c>
    </row>
    <row r="45" spans="1:5" ht="15" customHeight="1">
      <c r="A45" s="69" t="s">
        <v>237</v>
      </c>
      <c r="B45" s="67"/>
      <c r="C45" s="105">
        <f>SUBTOTAL(9,C43:C44)</f>
        <v>-29273</v>
      </c>
      <c r="D45" s="105">
        <f>SUBTOTAL(9,D43:D44)</f>
        <v>-4153</v>
      </c>
      <c r="E45" s="105">
        <f>SUBTOTAL(9,E43:E44)</f>
        <v>-22276</v>
      </c>
    </row>
    <row r="46" spans="1:5" ht="15" customHeight="1">
      <c r="A46" s="69"/>
      <c r="B46" s="67"/>
      <c r="C46" s="105"/>
      <c r="D46" s="105"/>
      <c r="E46" s="105"/>
    </row>
    <row r="47" spans="1:5" ht="15" customHeight="1">
      <c r="A47" s="64" t="s">
        <v>238</v>
      </c>
      <c r="B47" s="65"/>
      <c r="C47" s="104"/>
      <c r="D47" s="104"/>
      <c r="E47" s="104"/>
    </row>
    <row r="48" spans="1:5" ht="15" customHeight="1">
      <c r="A48" s="66" t="s">
        <v>239</v>
      </c>
      <c r="B48" s="67">
        <v>10</v>
      </c>
      <c r="C48" s="105"/>
      <c r="D48" s="105"/>
      <c r="E48" s="105"/>
    </row>
    <row r="49" spans="1:5" ht="15" customHeight="1">
      <c r="A49" s="66" t="s">
        <v>240</v>
      </c>
      <c r="B49" s="67">
        <v>10</v>
      </c>
      <c r="C49" s="105"/>
      <c r="D49" s="105"/>
      <c r="E49" s="105"/>
    </row>
    <row r="50" spans="1:5" ht="15" customHeight="1">
      <c r="A50" s="66" t="s">
        <v>241</v>
      </c>
      <c r="B50" s="67">
        <v>10</v>
      </c>
      <c r="C50" s="105"/>
      <c r="D50" s="105"/>
      <c r="E50" s="105"/>
    </row>
    <row r="51" spans="1:5" ht="15" customHeight="1">
      <c r="A51" s="69" t="s">
        <v>242</v>
      </c>
      <c r="B51" s="71"/>
      <c r="C51" s="105">
        <f>SUBTOTAL(9,C48:C50)</f>
        <v>0</v>
      </c>
      <c r="D51" s="105">
        <f>SUBTOTAL(9,D48:D50)</f>
        <v>0</v>
      </c>
      <c r="E51" s="105">
        <f>SUBTOTAL(9,E48:E50)</f>
        <v>0</v>
      </c>
    </row>
    <row r="52" spans="1:5" ht="15" customHeight="1" hidden="1">
      <c r="A52" s="64" t="s">
        <v>238</v>
      </c>
      <c r="B52" s="65"/>
      <c r="C52" s="104"/>
      <c r="D52" s="104"/>
      <c r="E52" s="104"/>
    </row>
    <row r="53" spans="1:5" s="72" customFormat="1" ht="15" customHeight="1" hidden="1">
      <c r="A53" s="66" t="s">
        <v>239</v>
      </c>
      <c r="B53" s="67">
        <v>10</v>
      </c>
      <c r="C53" s="105"/>
      <c r="D53" s="105"/>
      <c r="E53" s="105"/>
    </row>
    <row r="54" spans="1:5" s="72" customFormat="1" ht="15" customHeight="1" hidden="1">
      <c r="A54" s="66" t="s">
        <v>240</v>
      </c>
      <c r="B54" s="67">
        <v>10</v>
      </c>
      <c r="C54" s="105"/>
      <c r="D54" s="105"/>
      <c r="E54" s="105"/>
    </row>
    <row r="55" spans="1:5" s="72" customFormat="1" ht="15" customHeight="1" hidden="1">
      <c r="A55" s="66" t="s">
        <v>241</v>
      </c>
      <c r="B55" s="67">
        <v>10</v>
      </c>
      <c r="C55" s="105"/>
      <c r="D55" s="105"/>
      <c r="E55" s="105"/>
    </row>
    <row r="56" spans="1:5" ht="15" customHeight="1" hidden="1">
      <c r="A56" s="69" t="s">
        <v>242</v>
      </c>
      <c r="B56" s="71"/>
      <c r="C56" s="105">
        <f>C53+C54-C55</f>
        <v>0</v>
      </c>
      <c r="D56" s="105"/>
      <c r="E56" s="105">
        <f>SUBTOTAL(9,E53:E55)</f>
        <v>0</v>
      </c>
    </row>
    <row r="57" spans="1:5" ht="15" customHeight="1">
      <c r="A57" s="69"/>
      <c r="B57" s="71"/>
      <c r="C57" s="105"/>
      <c r="D57" s="105"/>
      <c r="E57" s="105"/>
    </row>
    <row r="58" spans="1:5" ht="15" customHeight="1">
      <c r="A58" s="64" t="s">
        <v>243</v>
      </c>
      <c r="B58" s="65"/>
      <c r="C58" s="104"/>
      <c r="D58" s="104"/>
      <c r="E58" s="104"/>
    </row>
    <row r="59" spans="1:5" s="72" customFormat="1" ht="15" customHeight="1">
      <c r="A59" s="66" t="s">
        <v>244</v>
      </c>
      <c r="B59" s="67">
        <v>11</v>
      </c>
      <c r="C59" s="105">
        <v>15568</v>
      </c>
      <c r="D59" s="105">
        <v>6991</v>
      </c>
      <c r="E59" s="105">
        <v>67116</v>
      </c>
    </row>
    <row r="60" spans="1:5" s="72" customFormat="1" ht="15" customHeight="1">
      <c r="A60" s="66" t="s">
        <v>245</v>
      </c>
      <c r="B60" s="67">
        <v>11</v>
      </c>
      <c r="C60" s="105">
        <v>15568</v>
      </c>
      <c r="D60" s="105">
        <v>6991</v>
      </c>
      <c r="E60" s="105">
        <v>67116</v>
      </c>
    </row>
    <row r="61" spans="1:5" ht="15" customHeight="1">
      <c r="A61" s="69" t="s">
        <v>246</v>
      </c>
      <c r="B61" s="71"/>
      <c r="C61" s="105">
        <f>C59-C60</f>
        <v>0</v>
      </c>
      <c r="D61" s="105">
        <f>D59-D60</f>
        <v>0</v>
      </c>
      <c r="E61" s="105">
        <f>E59-E60</f>
        <v>0</v>
      </c>
    </row>
    <row r="62" spans="1:5" ht="15" customHeight="1">
      <c r="A62" s="70"/>
      <c r="B62" s="67"/>
      <c r="C62" s="105"/>
      <c r="D62" s="105"/>
      <c r="E62" s="105"/>
    </row>
    <row r="63" spans="1:5" ht="15" customHeight="1">
      <c r="A63" s="64" t="s">
        <v>247</v>
      </c>
      <c r="B63" s="67"/>
      <c r="C63" s="104">
        <f>C35+C40+C45+C56+C61</f>
        <v>1723</v>
      </c>
      <c r="D63" s="104">
        <f>D35+D40+D45+D56+D61</f>
        <v>484</v>
      </c>
      <c r="E63" s="104">
        <f>E35+E40+E45+E56+E61</f>
        <v>841</v>
      </c>
    </row>
    <row r="64" spans="1:5" ht="15" customHeight="1">
      <c r="A64" s="69" t="s">
        <v>381</v>
      </c>
      <c r="B64" s="67">
        <v>12</v>
      </c>
      <c r="C64" s="105">
        <v>1723</v>
      </c>
      <c r="D64" s="105">
        <v>484</v>
      </c>
      <c r="E64" s="105">
        <v>841</v>
      </c>
    </row>
    <row r="65" spans="1:5" ht="15" customHeight="1">
      <c r="A65" s="265" t="s">
        <v>521</v>
      </c>
      <c r="B65" s="75"/>
      <c r="C65" s="266">
        <v>1723</v>
      </c>
      <c r="D65" s="266">
        <v>484</v>
      </c>
      <c r="E65" s="266">
        <v>841</v>
      </c>
    </row>
    <row r="66" spans="1:5" ht="15" customHeight="1">
      <c r="A66" s="267" t="s">
        <v>523</v>
      </c>
      <c r="B66" s="75"/>
      <c r="C66" s="266">
        <f>SUBTOTAL(9,C65:C65)</f>
        <v>1723</v>
      </c>
      <c r="D66" s="266">
        <f>SUBTOTAL(9,D65:D65)</f>
        <v>484</v>
      </c>
      <c r="E66" s="266">
        <f>SUBTOTAL(9,E65:E65)</f>
        <v>841</v>
      </c>
    </row>
  </sheetData>
  <sheetProtection/>
  <printOptions/>
  <pageMargins left="0.7874015748031497" right="0.7874015748031497" top="0.984251968503937" bottom="0.984251968503937" header="0.5118110236220472" footer="0.5118110236220472"/>
  <pageSetup fitToHeight="1" fitToWidth="1" horizontalDpi="600" verticalDpi="600" orientation="portrait" paperSize="9" scale="72" r:id="rId1"/>
  <headerFooter alignWithMargins="0">
    <oddHeader xml:space="preserve">&amp;LUniversiteter og høyskoler - standard mal for årsregnskap </oddHeader>
    <oddFooter>&amp;LDato: 02.12.2009
Versjon: 3&amp;R&amp;D &amp;T</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2:L58"/>
  <sheetViews>
    <sheetView workbookViewId="0" topLeftCell="A23">
      <selection activeCell="A58" sqref="A58"/>
    </sheetView>
  </sheetViews>
  <sheetFormatPr defaultColWidth="11.421875" defaultRowHeight="15" customHeight="1"/>
  <cols>
    <col min="3" max="3" width="15.7109375" style="0" customWidth="1"/>
    <col min="10" max="10" width="12.28125" style="0" customWidth="1"/>
  </cols>
  <sheetData>
    <row r="2" spans="1:12" ht="15" customHeight="1">
      <c r="A2" s="21" t="s">
        <v>426</v>
      </c>
      <c r="B2" s="21"/>
      <c r="C2" s="21"/>
      <c r="D2" s="22"/>
      <c r="E2" s="22"/>
      <c r="F2" s="22"/>
      <c r="G2" s="22"/>
      <c r="H2" s="22"/>
      <c r="I2" s="22"/>
      <c r="J2" s="23"/>
      <c r="K2" s="6"/>
      <c r="L2" s="7"/>
    </row>
    <row r="3" spans="1:12" ht="24" customHeight="1">
      <c r="A3" s="37"/>
      <c r="B3" s="1"/>
      <c r="C3" s="1"/>
      <c r="D3" s="46" t="s">
        <v>197</v>
      </c>
      <c r="E3" s="47" t="s">
        <v>198</v>
      </c>
      <c r="F3" s="47" t="s">
        <v>199</v>
      </c>
      <c r="G3" s="47" t="s">
        <v>200</v>
      </c>
      <c r="H3" s="47" t="s">
        <v>201</v>
      </c>
      <c r="I3" s="47" t="s">
        <v>202</v>
      </c>
      <c r="J3" s="47" t="s">
        <v>203</v>
      </c>
      <c r="K3" s="47" t="s">
        <v>204</v>
      </c>
      <c r="L3" s="48" t="s">
        <v>205</v>
      </c>
    </row>
    <row r="4" spans="1:12" ht="15" customHeight="1">
      <c r="A4" s="37"/>
      <c r="B4" s="1"/>
      <c r="C4" s="1"/>
      <c r="D4" s="37"/>
      <c r="E4" s="37"/>
      <c r="F4" s="37"/>
      <c r="G4" s="37"/>
      <c r="H4" s="37"/>
      <c r="I4" s="37"/>
      <c r="J4" s="37"/>
      <c r="K4" s="37"/>
      <c r="L4" s="37"/>
    </row>
    <row r="5" spans="1:12" ht="15" customHeight="1">
      <c r="A5" s="37" t="s">
        <v>702</v>
      </c>
      <c r="B5" s="1"/>
      <c r="C5" s="1"/>
      <c r="D5" s="128">
        <v>771073</v>
      </c>
      <c r="E5" s="126">
        <v>12208851</v>
      </c>
      <c r="F5" s="126">
        <v>80371</v>
      </c>
      <c r="G5" s="126">
        <v>396873</v>
      </c>
      <c r="H5" s="126">
        <v>0</v>
      </c>
      <c r="I5" s="126">
        <v>0</v>
      </c>
      <c r="J5" s="126">
        <v>52597</v>
      </c>
      <c r="K5" s="126">
        <v>1636425</v>
      </c>
      <c r="L5" s="125">
        <f aca="true" t="shared" si="0" ref="L5:L14">SUM(D5:K5)</f>
        <v>15146190</v>
      </c>
    </row>
    <row r="6" spans="1:12" ht="15" customHeight="1">
      <c r="A6" s="37" t="s">
        <v>157</v>
      </c>
      <c r="B6" s="1"/>
      <c r="C6" s="1"/>
      <c r="D6" s="126">
        <v>0</v>
      </c>
      <c r="E6" s="129">
        <v>0</v>
      </c>
      <c r="F6" s="126">
        <v>0</v>
      </c>
      <c r="G6" s="126">
        <v>60000</v>
      </c>
      <c r="H6" s="126">
        <v>0</v>
      </c>
      <c r="I6" s="126">
        <v>0</v>
      </c>
      <c r="J6" s="126">
        <v>888</v>
      </c>
      <c r="K6" s="126">
        <v>44365</v>
      </c>
      <c r="L6" s="125">
        <f t="shared" si="0"/>
        <v>105253</v>
      </c>
    </row>
    <row r="7" spans="1:12" ht="15" customHeight="1">
      <c r="A7" s="37" t="s">
        <v>154</v>
      </c>
      <c r="B7" s="1"/>
      <c r="C7" s="1"/>
      <c r="D7" s="126">
        <v>0</v>
      </c>
      <c r="E7" s="126">
        <v>0</v>
      </c>
      <c r="F7" s="126">
        <v>0</v>
      </c>
      <c r="G7" s="126">
        <v>0</v>
      </c>
      <c r="H7" s="126">
        <v>0</v>
      </c>
      <c r="I7" s="126">
        <v>0</v>
      </c>
      <c r="J7" s="126">
        <v>0</v>
      </c>
      <c r="K7" s="126">
        <v>0</v>
      </c>
      <c r="L7" s="125">
        <f t="shared" si="0"/>
        <v>0</v>
      </c>
    </row>
    <row r="8" spans="1:12" ht="15" customHeight="1">
      <c r="A8" s="37" t="s">
        <v>206</v>
      </c>
      <c r="B8" s="1"/>
      <c r="C8" s="1"/>
      <c r="D8" s="124">
        <v>0</v>
      </c>
      <c r="E8" s="124">
        <v>0</v>
      </c>
      <c r="F8" s="124">
        <v>0</v>
      </c>
      <c r="G8" s="124">
        <v>0</v>
      </c>
      <c r="H8" s="124">
        <v>0</v>
      </c>
      <c r="I8" s="124">
        <v>0</v>
      </c>
      <c r="J8" s="124">
        <v>0</v>
      </c>
      <c r="K8" s="124">
        <v>0</v>
      </c>
      <c r="L8" s="124">
        <f t="shared" si="0"/>
        <v>0</v>
      </c>
    </row>
    <row r="9" spans="1:12" ht="15" customHeight="1">
      <c r="A9" s="37" t="s">
        <v>158</v>
      </c>
      <c r="B9" s="1"/>
      <c r="C9" s="1"/>
      <c r="D9" s="125">
        <f aca="true" t="shared" si="1" ref="D9:J9">SUM(D5:D8)</f>
        <v>771073</v>
      </c>
      <c r="E9" s="125">
        <f t="shared" si="1"/>
        <v>12208851</v>
      </c>
      <c r="F9" s="125">
        <f t="shared" si="1"/>
        <v>80371</v>
      </c>
      <c r="G9" s="125">
        <f t="shared" si="1"/>
        <v>456873</v>
      </c>
      <c r="H9" s="125">
        <f t="shared" si="1"/>
        <v>0</v>
      </c>
      <c r="I9" s="125">
        <f t="shared" si="1"/>
        <v>0</v>
      </c>
      <c r="J9" s="125">
        <f t="shared" si="1"/>
        <v>53485</v>
      </c>
      <c r="K9" s="125">
        <f>SUM(K5:K7)</f>
        <v>1680790</v>
      </c>
      <c r="L9" s="125">
        <f t="shared" si="0"/>
        <v>15251443</v>
      </c>
    </row>
    <row r="10" spans="1:12" ht="15" customHeight="1">
      <c r="A10" s="37" t="s">
        <v>708</v>
      </c>
      <c r="B10" s="1"/>
      <c r="C10" s="1"/>
      <c r="D10" s="125">
        <v>0</v>
      </c>
      <c r="E10" s="125">
        <v>0</v>
      </c>
      <c r="F10" s="125">
        <v>0</v>
      </c>
      <c r="G10" s="125">
        <v>0</v>
      </c>
      <c r="H10" s="125">
        <v>0</v>
      </c>
      <c r="I10" s="125">
        <v>0</v>
      </c>
      <c r="J10" s="125">
        <v>0</v>
      </c>
      <c r="K10" s="125">
        <v>0</v>
      </c>
      <c r="L10" s="125">
        <f t="shared" si="0"/>
        <v>0</v>
      </c>
    </row>
    <row r="11" spans="1:12" ht="15" customHeight="1">
      <c r="A11" s="37" t="s">
        <v>706</v>
      </c>
      <c r="B11" s="1"/>
      <c r="C11" s="1"/>
      <c r="D11" s="126">
        <v>0</v>
      </c>
      <c r="E11" s="126">
        <v>0</v>
      </c>
      <c r="F11" s="126">
        <v>0</v>
      </c>
      <c r="G11" s="126">
        <v>0</v>
      </c>
      <c r="H11" s="126">
        <v>0</v>
      </c>
      <c r="I11" s="126">
        <v>0</v>
      </c>
      <c r="J11" s="126">
        <v>0</v>
      </c>
      <c r="K11" s="126">
        <v>0</v>
      </c>
      <c r="L11" s="125">
        <f t="shared" si="0"/>
        <v>0</v>
      </c>
    </row>
    <row r="12" spans="1:12" ht="15" customHeight="1">
      <c r="A12" s="37" t="s">
        <v>709</v>
      </c>
      <c r="B12" s="1"/>
      <c r="C12" s="1"/>
      <c r="D12" s="126">
        <v>0</v>
      </c>
      <c r="E12" s="126">
        <v>4990636</v>
      </c>
      <c r="F12" s="128">
        <v>0</v>
      </c>
      <c r="G12" s="126">
        <v>0</v>
      </c>
      <c r="H12" s="128">
        <v>0</v>
      </c>
      <c r="I12" s="128">
        <v>0</v>
      </c>
      <c r="J12" s="126">
        <v>13714</v>
      </c>
      <c r="K12" s="126">
        <v>944138</v>
      </c>
      <c r="L12" s="125">
        <f t="shared" si="0"/>
        <v>5948488</v>
      </c>
    </row>
    <row r="13" spans="1:12" ht="15" customHeight="1">
      <c r="A13" s="37" t="s">
        <v>159</v>
      </c>
      <c r="B13" s="1"/>
      <c r="C13" s="1"/>
      <c r="D13" s="126">
        <v>0</v>
      </c>
      <c r="E13" s="126">
        <v>126240</v>
      </c>
      <c r="F13" s="128">
        <v>0</v>
      </c>
      <c r="G13" s="126">
        <v>0</v>
      </c>
      <c r="H13" s="128">
        <v>0</v>
      </c>
      <c r="I13" s="128">
        <v>0</v>
      </c>
      <c r="J13" s="126">
        <v>1178</v>
      </c>
      <c r="K13" s="126">
        <v>62146</v>
      </c>
      <c r="L13" s="125">
        <f t="shared" si="0"/>
        <v>189564</v>
      </c>
    </row>
    <row r="14" spans="1:12" ht="15" customHeight="1">
      <c r="A14" s="37" t="s">
        <v>707</v>
      </c>
      <c r="B14" s="1"/>
      <c r="C14" s="1"/>
      <c r="D14" s="124">
        <v>0</v>
      </c>
      <c r="E14" s="124">
        <v>0</v>
      </c>
      <c r="F14" s="124">
        <v>0</v>
      </c>
      <c r="G14" s="124">
        <v>0</v>
      </c>
      <c r="H14" s="124">
        <v>0</v>
      </c>
      <c r="I14" s="124">
        <v>0</v>
      </c>
      <c r="J14" s="124">
        <v>0</v>
      </c>
      <c r="K14" s="124">
        <v>0</v>
      </c>
      <c r="L14" s="130">
        <f t="shared" si="0"/>
        <v>0</v>
      </c>
    </row>
    <row r="15" spans="1:12" ht="15" customHeight="1">
      <c r="A15" s="41" t="s">
        <v>160</v>
      </c>
      <c r="B15" s="1"/>
      <c r="C15" s="1"/>
      <c r="D15" s="127">
        <f aca="true" t="shared" si="2" ref="D15:L15">D9-D10-D11-D12-D13-D14</f>
        <v>771073</v>
      </c>
      <c r="E15" s="127">
        <f t="shared" si="2"/>
        <v>7091975</v>
      </c>
      <c r="F15" s="127">
        <f t="shared" si="2"/>
        <v>80371</v>
      </c>
      <c r="G15" s="127">
        <f t="shared" si="2"/>
        <v>456873</v>
      </c>
      <c r="H15" s="127">
        <f t="shared" si="2"/>
        <v>0</v>
      </c>
      <c r="I15" s="127">
        <f t="shared" si="2"/>
        <v>0</v>
      </c>
      <c r="J15" s="127">
        <f t="shared" si="2"/>
        <v>38593</v>
      </c>
      <c r="K15" s="127">
        <f t="shared" si="2"/>
        <v>674506</v>
      </c>
      <c r="L15" s="127">
        <f t="shared" si="2"/>
        <v>9113391</v>
      </c>
    </row>
    <row r="16" spans="1:12" ht="15" customHeight="1">
      <c r="A16" s="37"/>
      <c r="B16" s="37"/>
      <c r="C16" s="37"/>
      <c r="D16" s="37"/>
      <c r="E16" s="37"/>
      <c r="F16" s="37"/>
      <c r="G16" s="37"/>
      <c r="H16" s="37"/>
      <c r="I16" s="37"/>
      <c r="J16" s="37"/>
      <c r="K16" s="1"/>
      <c r="L16" s="1"/>
    </row>
    <row r="17" spans="1:12" ht="24" customHeight="1">
      <c r="A17" s="37" t="s">
        <v>194</v>
      </c>
      <c r="B17" s="1"/>
      <c r="C17" s="1"/>
      <c r="D17" s="43" t="s">
        <v>207</v>
      </c>
      <c r="E17" s="43" t="s">
        <v>208</v>
      </c>
      <c r="F17" s="43" t="s">
        <v>209</v>
      </c>
      <c r="G17" s="43" t="s">
        <v>207</v>
      </c>
      <c r="H17" s="43" t="s">
        <v>195</v>
      </c>
      <c r="I17" s="43" t="s">
        <v>195</v>
      </c>
      <c r="J17" s="49" t="s">
        <v>210</v>
      </c>
      <c r="K17" s="49" t="s">
        <v>210</v>
      </c>
      <c r="L17" s="50"/>
    </row>
    <row r="18" spans="1:12" s="8" customFormat="1" ht="15" customHeight="1">
      <c r="A18" s="218"/>
      <c r="D18" s="219"/>
      <c r="E18" s="219"/>
      <c r="F18" s="219"/>
      <c r="G18" s="219"/>
      <c r="H18" s="219"/>
      <c r="I18" s="219"/>
      <c r="J18" s="220"/>
      <c r="K18" s="220"/>
      <c r="L18" s="221"/>
    </row>
    <row r="19" spans="1:12" s="8" customFormat="1" ht="15" customHeight="1">
      <c r="A19" s="218" t="s">
        <v>501</v>
      </c>
      <c r="D19" s="219"/>
      <c r="E19" s="219"/>
      <c r="F19" s="219"/>
      <c r="G19" s="219"/>
      <c r="H19" s="219"/>
      <c r="I19" s="219"/>
      <c r="J19" s="220"/>
      <c r="K19" s="220"/>
      <c r="L19" s="221"/>
    </row>
    <row r="20" spans="1:12" s="8" customFormat="1" ht="15" customHeight="1">
      <c r="A20" s="218"/>
      <c r="D20" s="219"/>
      <c r="E20" s="219"/>
      <c r="F20" s="219"/>
      <c r="G20" s="219"/>
      <c r="H20" s="219"/>
      <c r="I20" s="219"/>
      <c r="J20" s="220"/>
      <c r="K20" s="220"/>
      <c r="L20" s="221"/>
    </row>
    <row r="21" spans="1:12" s="8" customFormat="1" ht="15" customHeight="1">
      <c r="A21" s="218" t="s">
        <v>502</v>
      </c>
      <c r="D21" s="219"/>
      <c r="E21" s="222">
        <v>0</v>
      </c>
      <c r="F21" s="219"/>
      <c r="G21" s="219"/>
      <c r="H21" s="219"/>
      <c r="I21" s="219"/>
      <c r="J21" s="220"/>
      <c r="K21" s="220"/>
      <c r="L21" s="221"/>
    </row>
    <row r="22" spans="1:12" s="8" customFormat="1" ht="15" customHeight="1">
      <c r="A22" s="228" t="s">
        <v>504</v>
      </c>
      <c r="B22" s="229"/>
      <c r="C22" s="229"/>
      <c r="D22" s="230"/>
      <c r="E22" s="231">
        <v>0</v>
      </c>
      <c r="F22" s="219"/>
      <c r="G22" s="219"/>
      <c r="H22" s="219"/>
      <c r="I22" s="219"/>
      <c r="J22" s="220"/>
      <c r="K22" s="220"/>
      <c r="L22" s="221"/>
    </row>
    <row r="23" spans="1:12" s="8" customFormat="1" ht="15" customHeight="1">
      <c r="A23" s="232" t="s">
        <v>503</v>
      </c>
      <c r="B23" s="233"/>
      <c r="C23" s="233"/>
      <c r="D23" s="234"/>
      <c r="E23" s="235">
        <f>E21-E22</f>
        <v>0</v>
      </c>
      <c r="F23" s="235">
        <f aca="true" t="shared" si="3" ref="F23:L23">F21-F22</f>
        <v>0</v>
      </c>
      <c r="G23" s="235">
        <f t="shared" si="3"/>
        <v>0</v>
      </c>
      <c r="H23" s="235">
        <f t="shared" si="3"/>
        <v>0</v>
      </c>
      <c r="I23" s="235">
        <f t="shared" si="3"/>
        <v>0</v>
      </c>
      <c r="J23" s="235">
        <f t="shared" si="3"/>
        <v>0</v>
      </c>
      <c r="K23" s="235">
        <f t="shared" si="3"/>
        <v>0</v>
      </c>
      <c r="L23" s="235">
        <f t="shared" si="3"/>
        <v>0</v>
      </c>
    </row>
    <row r="24" spans="1:12" s="8" customFormat="1" ht="15" customHeight="1">
      <c r="A24" s="224"/>
      <c r="B24" s="225"/>
      <c r="C24" s="225"/>
      <c r="D24" s="226"/>
      <c r="E24" s="222"/>
      <c r="F24" s="219"/>
      <c r="G24" s="219"/>
      <c r="H24" s="219"/>
      <c r="I24" s="219"/>
      <c r="J24" s="220"/>
      <c r="K24" s="220"/>
      <c r="L24" s="221"/>
    </row>
    <row r="25" spans="1:12" s="8" customFormat="1" ht="15" customHeight="1">
      <c r="A25" s="450" t="s">
        <v>505</v>
      </c>
      <c r="B25" s="450"/>
      <c r="C25" s="450"/>
      <c r="D25" s="450"/>
      <c r="E25" s="450"/>
      <c r="F25" s="450"/>
      <c r="G25" s="450"/>
      <c r="H25" s="450"/>
      <c r="I25" s="450"/>
      <c r="J25" s="450"/>
      <c r="K25" s="450"/>
      <c r="L25" s="450"/>
    </row>
    <row r="26" spans="1:12" s="8" customFormat="1" ht="15" customHeight="1">
      <c r="A26" s="450"/>
      <c r="B26" s="450"/>
      <c r="C26" s="450"/>
      <c r="D26" s="450"/>
      <c r="E26" s="450"/>
      <c r="F26" s="450"/>
      <c r="G26" s="450"/>
      <c r="H26" s="450"/>
      <c r="I26" s="450"/>
      <c r="J26" s="450"/>
      <c r="K26" s="450"/>
      <c r="L26" s="450"/>
    </row>
    <row r="27" spans="1:12" s="8" customFormat="1" ht="15" customHeight="1">
      <c r="A27"/>
      <c r="B27"/>
      <c r="C27"/>
      <c r="D27"/>
      <c r="E27"/>
      <c r="F27"/>
      <c r="G27"/>
      <c r="H27"/>
      <c r="I27"/>
      <c r="J27"/>
      <c r="K27"/>
      <c r="L27"/>
    </row>
    <row r="28" spans="1:12" s="8" customFormat="1" ht="15" customHeight="1">
      <c r="A28" s="224" t="s">
        <v>507</v>
      </c>
      <c r="B28" s="225"/>
      <c r="C28" s="225"/>
      <c r="D28" s="226"/>
      <c r="E28" s="222"/>
      <c r="F28" s="219"/>
      <c r="G28" s="219"/>
      <c r="H28" s="219"/>
      <c r="I28" s="219"/>
      <c r="J28" s="220"/>
      <c r="K28" s="220"/>
      <c r="L28" s="221"/>
    </row>
    <row r="29" spans="1:12" s="8" customFormat="1" ht="15" customHeight="1">
      <c r="A29" s="224"/>
      <c r="B29" s="225"/>
      <c r="C29" s="225"/>
      <c r="D29" s="226"/>
      <c r="E29" s="222"/>
      <c r="F29" s="219"/>
      <c r="G29" s="219"/>
      <c r="H29" s="219"/>
      <c r="I29" s="219"/>
      <c r="J29" s="220"/>
      <c r="K29" s="220"/>
      <c r="L29" s="221"/>
    </row>
    <row r="30" spans="1:12" s="8" customFormat="1" ht="15" customHeight="1">
      <c r="A30" s="451" t="s">
        <v>506</v>
      </c>
      <c r="B30" s="450"/>
      <c r="C30" s="450"/>
      <c r="D30" s="450"/>
      <c r="E30" s="450"/>
      <c r="F30" s="450"/>
      <c r="G30" s="450"/>
      <c r="H30" s="450"/>
      <c r="I30" s="450"/>
      <c r="J30" s="450"/>
      <c r="K30" s="450"/>
      <c r="L30" s="450"/>
    </row>
    <row r="31" spans="1:12" s="8" customFormat="1" ht="15" customHeight="1">
      <c r="A31" s="450"/>
      <c r="B31" s="450"/>
      <c r="C31" s="450"/>
      <c r="D31" s="450"/>
      <c r="E31" s="450"/>
      <c r="F31" s="450"/>
      <c r="G31" s="450"/>
      <c r="H31" s="450"/>
      <c r="I31" s="450"/>
      <c r="J31" s="450"/>
      <c r="K31" s="450"/>
      <c r="L31" s="450"/>
    </row>
    <row r="32" spans="1:5" s="8" customFormat="1" ht="15" customHeight="1">
      <c r="A32" s="225"/>
      <c r="B32" s="225"/>
      <c r="C32" s="225"/>
      <c r="D32" s="225"/>
      <c r="E32" s="223"/>
    </row>
    <row r="34" spans="1:4" ht="15" customHeight="1">
      <c r="A34" s="37" t="s">
        <v>194</v>
      </c>
      <c r="B34" s="1"/>
      <c r="C34" s="1"/>
      <c r="D34" s="43"/>
    </row>
    <row r="35" spans="1:4" ht="15" customHeight="1">
      <c r="A35" s="218"/>
      <c r="B35" s="8"/>
      <c r="C35" s="8"/>
      <c r="D35" s="219"/>
    </row>
    <row r="36" spans="1:4" ht="15" customHeight="1">
      <c r="A36" s="429" t="s">
        <v>197</v>
      </c>
      <c r="B36" s="8"/>
      <c r="C36" s="225"/>
      <c r="D36" s="225" t="s">
        <v>207</v>
      </c>
    </row>
    <row r="37" spans="1:4" ht="15" customHeight="1">
      <c r="A37" s="429" t="s">
        <v>734</v>
      </c>
      <c r="B37" s="225"/>
      <c r="C37" s="225"/>
      <c r="D37" s="225"/>
    </row>
    <row r="38" spans="1:4" ht="15" customHeight="1">
      <c r="A38" s="225" t="s">
        <v>735</v>
      </c>
      <c r="B38" s="225"/>
      <c r="C38" s="225"/>
      <c r="D38" s="225" t="s">
        <v>736</v>
      </c>
    </row>
    <row r="39" spans="1:4" ht="15" customHeight="1">
      <c r="A39" s="225" t="s">
        <v>737</v>
      </c>
      <c r="B39" s="225"/>
      <c r="C39" s="225"/>
      <c r="D39" s="225" t="s">
        <v>738</v>
      </c>
    </row>
    <row r="40" spans="1:4" ht="15" customHeight="1">
      <c r="A40" s="225" t="s">
        <v>739</v>
      </c>
      <c r="B40" s="225"/>
      <c r="C40" s="225"/>
      <c r="D40" s="225" t="s">
        <v>736</v>
      </c>
    </row>
    <row r="41" spans="1:4" ht="15" customHeight="1">
      <c r="A41" s="225" t="s">
        <v>740</v>
      </c>
      <c r="B41" s="225"/>
      <c r="C41" s="225"/>
      <c r="D41" s="225" t="s">
        <v>741</v>
      </c>
    </row>
    <row r="42" spans="1:4" ht="15" customHeight="1">
      <c r="A42" s="225" t="s">
        <v>742</v>
      </c>
      <c r="B42" s="225"/>
      <c r="C42" s="225"/>
      <c r="D42" s="225" t="s">
        <v>738</v>
      </c>
    </row>
    <row r="43" spans="1:4" ht="15" customHeight="1">
      <c r="A43" s="225" t="s">
        <v>743</v>
      </c>
      <c r="B43" s="225"/>
      <c r="C43" s="225"/>
      <c r="D43" s="225" t="s">
        <v>744</v>
      </c>
    </row>
    <row r="44" spans="1:4" ht="15" customHeight="1">
      <c r="A44" s="429" t="s">
        <v>745</v>
      </c>
      <c r="B44" s="225"/>
      <c r="C44" s="225"/>
      <c r="D44" s="225" t="s">
        <v>746</v>
      </c>
    </row>
    <row r="45" spans="1:4" ht="15" customHeight="1">
      <c r="A45" s="429" t="s">
        <v>200</v>
      </c>
      <c r="B45" s="225"/>
      <c r="C45" s="225"/>
      <c r="D45" s="225" t="s">
        <v>746</v>
      </c>
    </row>
    <row r="46" spans="1:4" ht="15" customHeight="1">
      <c r="A46" s="429" t="s">
        <v>747</v>
      </c>
      <c r="B46" s="225"/>
      <c r="C46" s="225"/>
      <c r="D46" s="225"/>
    </row>
    <row r="47" spans="1:4" ht="15" customHeight="1">
      <c r="A47" s="225" t="s">
        <v>748</v>
      </c>
      <c r="B47" s="225"/>
      <c r="C47" s="225"/>
      <c r="D47" s="225" t="s">
        <v>749</v>
      </c>
    </row>
    <row r="48" spans="1:4" ht="15" customHeight="1">
      <c r="A48" s="225" t="s">
        <v>750</v>
      </c>
      <c r="B48" s="225"/>
      <c r="C48" s="225"/>
      <c r="D48" s="225" t="s">
        <v>751</v>
      </c>
    </row>
    <row r="49" spans="1:4" ht="15" customHeight="1">
      <c r="A49" s="429" t="s">
        <v>752</v>
      </c>
      <c r="B49" s="225"/>
      <c r="C49" s="225"/>
      <c r="D49" s="225"/>
    </row>
    <row r="50" spans="1:4" ht="15" customHeight="1">
      <c r="A50" s="225" t="s">
        <v>753</v>
      </c>
      <c r="B50" s="225"/>
      <c r="C50" s="225"/>
      <c r="D50" s="225" t="s">
        <v>741</v>
      </c>
    </row>
    <row r="51" spans="1:4" ht="15" customHeight="1">
      <c r="A51" s="225" t="s">
        <v>754</v>
      </c>
      <c r="B51" s="225"/>
      <c r="C51" s="225"/>
      <c r="D51" s="225" t="s">
        <v>755</v>
      </c>
    </row>
    <row r="52" spans="1:4" ht="15" customHeight="1">
      <c r="A52" s="225" t="s">
        <v>756</v>
      </c>
      <c r="B52" s="225"/>
      <c r="C52" s="225"/>
      <c r="D52" s="225" t="s">
        <v>757</v>
      </c>
    </row>
    <row r="53" spans="1:4" ht="15" customHeight="1">
      <c r="A53" s="225" t="s">
        <v>758</v>
      </c>
      <c r="B53" s="225"/>
      <c r="C53" s="225"/>
      <c r="D53" s="225" t="s">
        <v>759</v>
      </c>
    </row>
    <row r="54" spans="1:4" ht="15" customHeight="1">
      <c r="A54" s="225" t="s">
        <v>760</v>
      </c>
      <c r="B54" s="225"/>
      <c r="C54" s="225"/>
      <c r="D54" s="225" t="s">
        <v>761</v>
      </c>
    </row>
    <row r="55" spans="1:4" ht="15" customHeight="1">
      <c r="A55" s="225"/>
      <c r="B55" s="225"/>
      <c r="C55" s="225"/>
      <c r="D55" s="225"/>
    </row>
    <row r="56" spans="1:4" ht="15" customHeight="1">
      <c r="A56" s="225" t="s">
        <v>762</v>
      </c>
      <c r="B56" s="225"/>
      <c r="C56" s="225"/>
      <c r="D56" s="225"/>
    </row>
    <row r="58" ht="15" customHeight="1">
      <c r="A58" s="225" t="s">
        <v>2</v>
      </c>
    </row>
  </sheetData>
  <sheetProtection/>
  <mergeCells count="2">
    <mergeCell ref="A25:L26"/>
    <mergeCell ref="A30:L31"/>
  </mergeCells>
  <printOptions/>
  <pageMargins left="0.7874015748031497" right="0.7874015748031497" top="0.984251968503937" bottom="0.984251968503937" header="0.5118110236220472" footer="0.5118110236220472"/>
  <pageSetup fitToHeight="1" fitToWidth="1" horizontalDpi="600" verticalDpi="600" orientation="portrait" paperSize="9" scale="61" r:id="rId1"/>
  <headerFooter alignWithMargins="0">
    <oddHeader xml:space="preserve">&amp;LUniversiteter og høyskoler - standard mal for årsregnskap </oddHeader>
    <oddFooter>&amp;LDato: 02.12.2009
Versjon: 3&amp;R&amp;D &amp;T</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2:I44"/>
  <sheetViews>
    <sheetView workbookViewId="0" topLeftCell="A1">
      <selection activeCell="D49" sqref="D49"/>
    </sheetView>
  </sheetViews>
  <sheetFormatPr defaultColWidth="11.421875" defaultRowHeight="15" customHeight="1"/>
  <cols>
    <col min="5" max="5" width="13.421875" style="0" customWidth="1"/>
    <col min="8" max="8" width="10.140625" style="0" bestFit="1" customWidth="1"/>
  </cols>
  <sheetData>
    <row r="2" spans="1:9" ht="15" customHeight="1">
      <c r="A2" s="6" t="s">
        <v>427</v>
      </c>
      <c r="B2" s="7"/>
      <c r="C2" s="7"/>
      <c r="D2" s="7"/>
      <c r="E2" s="7"/>
      <c r="F2" s="7"/>
      <c r="G2" s="6"/>
      <c r="H2" s="7"/>
      <c r="I2" s="7"/>
    </row>
    <row r="3" spans="1:9" ht="15" customHeight="1">
      <c r="A3" s="58"/>
      <c r="B3" s="11"/>
      <c r="C3" s="11"/>
      <c r="D3" s="11"/>
      <c r="E3" s="11"/>
      <c r="F3" s="11"/>
      <c r="G3" s="58"/>
      <c r="H3" s="11"/>
      <c r="I3" s="11"/>
    </row>
    <row r="4" spans="1:9" ht="15" customHeight="1">
      <c r="A4" s="58"/>
      <c r="B4" s="11"/>
      <c r="C4" s="11"/>
      <c r="D4" s="11"/>
      <c r="E4" s="11"/>
      <c r="F4" s="11"/>
      <c r="G4" s="101">
        <f>Resultatregnskap!C5</f>
        <v>40298</v>
      </c>
      <c r="H4" s="102">
        <f>Resultatregnskap!D5</f>
        <v>39933</v>
      </c>
      <c r="I4" s="102">
        <f>Resultatregnskap!E5</f>
        <v>40178</v>
      </c>
    </row>
    <row r="5" spans="1:9" ht="15" customHeight="1">
      <c r="A5" s="139" t="s">
        <v>226</v>
      </c>
      <c r="B5" s="139"/>
      <c r="C5" s="139"/>
      <c r="D5" s="139"/>
      <c r="E5" s="139"/>
      <c r="F5" s="26"/>
      <c r="G5" s="113"/>
      <c r="H5" s="114"/>
      <c r="I5" s="114"/>
    </row>
    <row r="6" spans="1:9" ht="15" customHeight="1">
      <c r="A6" s="140"/>
      <c r="B6" s="140"/>
      <c r="C6" s="140"/>
      <c r="D6" s="139"/>
      <c r="E6" s="139"/>
      <c r="F6" s="139"/>
      <c r="G6" s="113"/>
      <c r="H6" s="114"/>
      <c r="I6" s="114"/>
    </row>
    <row r="7" spans="1:9" ht="15" customHeight="1">
      <c r="A7" s="140" t="s">
        <v>395</v>
      </c>
      <c r="B7" s="140"/>
      <c r="C7" s="140"/>
      <c r="D7" s="139"/>
      <c r="E7" s="139"/>
      <c r="F7" s="139"/>
      <c r="G7" s="113"/>
      <c r="H7" s="114">
        <v>267</v>
      </c>
      <c r="I7" s="114">
        <v>267</v>
      </c>
    </row>
    <row r="8" spans="1:9" ht="15" customHeight="1">
      <c r="A8" s="140" t="s">
        <v>26</v>
      </c>
      <c r="B8" s="140"/>
      <c r="C8" s="140"/>
      <c r="D8" s="139"/>
      <c r="E8" s="139"/>
      <c r="F8" s="139"/>
      <c r="G8" s="113"/>
      <c r="H8" s="114"/>
      <c r="I8" s="114">
        <v>58</v>
      </c>
    </row>
    <row r="9" spans="1:9" ht="15" customHeight="1">
      <c r="A9" s="140" t="s">
        <v>396</v>
      </c>
      <c r="B9" s="140"/>
      <c r="C9" s="140"/>
      <c r="D9" s="139"/>
      <c r="E9" s="139"/>
      <c r="F9" s="139"/>
      <c r="G9" s="113">
        <v>920</v>
      </c>
      <c r="H9" s="114">
        <v>1383</v>
      </c>
      <c r="I9" s="114">
        <v>2410</v>
      </c>
    </row>
    <row r="10" spans="1:9" ht="15" customHeight="1">
      <c r="A10" s="140" t="s">
        <v>145</v>
      </c>
      <c r="B10" s="140"/>
      <c r="C10" s="140"/>
      <c r="D10" s="139"/>
      <c r="E10" s="139"/>
      <c r="F10" s="139"/>
      <c r="G10" s="113"/>
      <c r="H10" s="114"/>
      <c r="I10" s="114"/>
    </row>
    <row r="11" spans="1:9" ht="15" customHeight="1">
      <c r="A11" s="51" t="s">
        <v>397</v>
      </c>
      <c r="B11" s="51"/>
      <c r="C11" s="51"/>
      <c r="D11" s="141"/>
      <c r="E11" s="141"/>
      <c r="F11" s="142"/>
      <c r="G11" s="113"/>
      <c r="H11" s="114"/>
      <c r="I11" s="114"/>
    </row>
    <row r="12" spans="1:9" ht="15" customHeight="1">
      <c r="A12" s="143" t="s">
        <v>398</v>
      </c>
      <c r="B12" s="143"/>
      <c r="C12" s="143"/>
      <c r="D12" s="144"/>
      <c r="E12" s="144"/>
      <c r="F12" s="145"/>
      <c r="G12" s="119">
        <f>SUM(G7:G11)</f>
        <v>920</v>
      </c>
      <c r="H12" s="120">
        <f>SUM(H7:H11)</f>
        <v>1650</v>
      </c>
      <c r="I12" s="120">
        <f>SUM(I7:I11)</f>
        <v>2735</v>
      </c>
    </row>
    <row r="13" spans="1:9" ht="15" customHeight="1">
      <c r="A13" s="146"/>
      <c r="B13" s="146"/>
      <c r="C13" s="146"/>
      <c r="D13" s="147"/>
      <c r="E13" s="147"/>
      <c r="F13" s="148"/>
      <c r="G13" s="115"/>
      <c r="H13" s="116"/>
      <c r="I13" s="116"/>
    </row>
    <row r="14" spans="1:9" ht="15" customHeight="1">
      <c r="A14" s="146" t="s">
        <v>227</v>
      </c>
      <c r="B14" s="146"/>
      <c r="C14" s="146"/>
      <c r="D14" s="149"/>
      <c r="E14" s="149"/>
      <c r="F14" s="26"/>
      <c r="G14" s="113"/>
      <c r="H14" s="114"/>
      <c r="I14" s="114"/>
    </row>
    <row r="15" spans="1:9" ht="15" customHeight="1">
      <c r="A15" s="51"/>
      <c r="B15" s="51"/>
      <c r="C15" s="51"/>
      <c r="D15" s="150"/>
      <c r="E15" s="150"/>
      <c r="F15" s="150"/>
      <c r="G15" s="113"/>
      <c r="H15" s="114"/>
      <c r="I15" s="114"/>
    </row>
    <row r="16" spans="1:9" ht="15" customHeight="1">
      <c r="A16" s="51" t="s">
        <v>399</v>
      </c>
      <c r="B16" s="51"/>
      <c r="C16" s="51"/>
      <c r="D16" s="150"/>
      <c r="E16" s="150"/>
      <c r="F16" s="150"/>
      <c r="G16" s="113">
        <v>37</v>
      </c>
      <c r="H16" s="114">
        <v>158</v>
      </c>
      <c r="I16" s="114">
        <v>225</v>
      </c>
    </row>
    <row r="17" spans="1:9" ht="15" customHeight="1">
      <c r="A17" s="51" t="s">
        <v>400</v>
      </c>
      <c r="B17" s="51"/>
      <c r="C17" s="51"/>
      <c r="D17" s="150"/>
      <c r="E17" s="150"/>
      <c r="F17" s="150"/>
      <c r="G17" s="113"/>
      <c r="H17" s="114"/>
      <c r="I17" s="114"/>
    </row>
    <row r="18" spans="1:9" ht="15" customHeight="1">
      <c r="A18" s="51" t="s">
        <v>401</v>
      </c>
      <c r="B18" s="51"/>
      <c r="C18" s="51"/>
      <c r="D18" s="150"/>
      <c r="E18" s="150"/>
      <c r="F18" s="150"/>
      <c r="G18" s="113">
        <v>252</v>
      </c>
      <c r="H18" s="114">
        <v>1111</v>
      </c>
      <c r="I18" s="114">
        <v>2932</v>
      </c>
    </row>
    <row r="19" spans="1:9" ht="15" customHeight="1">
      <c r="A19" s="51" t="s">
        <v>402</v>
      </c>
      <c r="B19" s="51"/>
      <c r="C19" s="51"/>
      <c r="D19" s="151"/>
      <c r="E19" s="151"/>
      <c r="F19" s="142"/>
      <c r="G19" s="113">
        <v>22</v>
      </c>
      <c r="H19" s="114">
        <v>182</v>
      </c>
      <c r="I19" s="114">
        <v>65</v>
      </c>
    </row>
    <row r="20" spans="1:9" ht="15" customHeight="1">
      <c r="A20" s="152" t="s">
        <v>403</v>
      </c>
      <c r="B20" s="152"/>
      <c r="C20" s="152"/>
      <c r="D20" s="153"/>
      <c r="E20" s="153"/>
      <c r="F20" s="154"/>
      <c r="G20" s="119">
        <f>SUM(G16:G19)</f>
        <v>311</v>
      </c>
      <c r="H20" s="120">
        <f>SUM(H16:H19)</f>
        <v>1451</v>
      </c>
      <c r="I20" s="120">
        <f>SUM(I16:I19)</f>
        <v>3222</v>
      </c>
    </row>
    <row r="21" spans="1:9" ht="15" customHeight="1">
      <c r="A21" s="24"/>
      <c r="B21" s="24"/>
      <c r="C21" s="24"/>
      <c r="D21" s="155"/>
      <c r="E21" s="155"/>
      <c r="F21" s="156"/>
      <c r="G21" s="115"/>
      <c r="H21" s="116"/>
      <c r="I21" s="116"/>
    </row>
    <row r="22" spans="1:9" ht="15" customHeight="1">
      <c r="A22" s="146" t="s">
        <v>229</v>
      </c>
      <c r="G22" s="108"/>
      <c r="H22" s="108"/>
      <c r="I22" s="108"/>
    </row>
    <row r="23" spans="7:9" ht="15" customHeight="1">
      <c r="G23" s="108"/>
      <c r="H23" s="108"/>
      <c r="I23" s="108"/>
    </row>
    <row r="24" spans="1:9" ht="15" customHeight="1">
      <c r="A24" s="140" t="s">
        <v>404</v>
      </c>
      <c r="B24" s="140"/>
      <c r="G24" s="108"/>
      <c r="H24" s="108"/>
      <c r="I24" s="108"/>
    </row>
    <row r="25" spans="1:9" ht="15" customHeight="1">
      <c r="A25" s="140" t="s">
        <v>405</v>
      </c>
      <c r="B25" s="140"/>
      <c r="G25" s="108"/>
      <c r="H25" s="108"/>
      <c r="I25" s="108"/>
    </row>
    <row r="26" spans="1:9" ht="15" customHeight="1">
      <c r="A26" s="152" t="s">
        <v>406</v>
      </c>
      <c r="B26" s="152"/>
      <c r="C26" s="152"/>
      <c r="D26" s="153"/>
      <c r="E26" s="153"/>
      <c r="F26" s="154"/>
      <c r="G26" s="119">
        <f>SUM(G24:G25)</f>
        <v>0</v>
      </c>
      <c r="H26" s="120">
        <f>SUM(H24:H25)</f>
        <v>0</v>
      </c>
      <c r="I26" s="120">
        <f>SUM(I24:I25)</f>
        <v>0</v>
      </c>
    </row>
    <row r="30" ht="15" customHeight="1">
      <c r="A30" s="157" t="s">
        <v>408</v>
      </c>
    </row>
    <row r="31" ht="15" customHeight="1">
      <c r="A31" s="157"/>
    </row>
    <row r="32" spans="5:7" ht="41.25" customHeight="1">
      <c r="E32" s="100">
        <f>I4</f>
        <v>40178</v>
      </c>
      <c r="F32" s="100">
        <f>G4</f>
        <v>40298</v>
      </c>
      <c r="G32" s="193" t="s">
        <v>409</v>
      </c>
    </row>
    <row r="33" spans="1:7" ht="15" customHeight="1">
      <c r="A33" t="s">
        <v>410</v>
      </c>
      <c r="E33" s="106">
        <v>4625</v>
      </c>
      <c r="F33" s="106">
        <v>5269</v>
      </c>
      <c r="G33" s="106">
        <f>SUM(E33:F33)/2</f>
        <v>4947</v>
      </c>
    </row>
    <row r="34" spans="1:7" ht="15" customHeight="1">
      <c r="A34" t="s">
        <v>411</v>
      </c>
      <c r="E34" s="106">
        <v>9197702</v>
      </c>
      <c r="F34" s="106">
        <v>9113391</v>
      </c>
      <c r="G34" s="106">
        <f>SUM(E34:F34)/2</f>
        <v>9155546.5</v>
      </c>
    </row>
    <row r="35" spans="1:7" ht="15" customHeight="1" thickBot="1">
      <c r="A35" t="s">
        <v>205</v>
      </c>
      <c r="E35" s="158">
        <f>SUM(E33:E34)</f>
        <v>9202327</v>
      </c>
      <c r="F35" s="158">
        <f>SUM(F33:F34)</f>
        <v>9118660</v>
      </c>
      <c r="G35" s="159">
        <f>SUM(G33:G34)</f>
        <v>9160493.5</v>
      </c>
    </row>
    <row r="36" ht="15" customHeight="1" thickBot="1" thickTop="1"/>
    <row r="37" spans="1:7" ht="15" customHeight="1" thickBot="1">
      <c r="A37" t="s">
        <v>456</v>
      </c>
      <c r="G37" s="194">
        <v>4</v>
      </c>
    </row>
    <row r="38" spans="1:7" ht="15" customHeight="1">
      <c r="A38" s="80" t="s">
        <v>768</v>
      </c>
      <c r="G38" s="195">
        <f>G35</f>
        <v>9160493.5</v>
      </c>
    </row>
    <row r="39" spans="1:7" ht="15" customHeight="1">
      <c r="A39" t="s">
        <v>769</v>
      </c>
      <c r="G39" s="203">
        <v>0.0469</v>
      </c>
    </row>
    <row r="41" spans="1:7" ht="15" customHeight="1" thickBot="1">
      <c r="A41" s="85" t="s">
        <v>407</v>
      </c>
      <c r="G41" s="131">
        <f>G37*G38*G39/12</f>
        <v>143209.04838333334</v>
      </c>
    </row>
    <row r="42" spans="1:7" ht="15" customHeight="1" thickTop="1">
      <c r="A42" s="85"/>
      <c r="G42" s="115"/>
    </row>
    <row r="43" ht="15" customHeight="1">
      <c r="A43" t="s">
        <v>412</v>
      </c>
    </row>
    <row r="44" ht="15" customHeight="1">
      <c r="A44" t="s">
        <v>413</v>
      </c>
    </row>
  </sheetData>
  <sheetProtection/>
  <printOptions/>
  <pageMargins left="0.7874015748031497" right="0.7874015748031497" top="0.984251968503937" bottom="0.984251968503937" header="0.5118110236220472" footer="0.5118110236220472"/>
  <pageSetup fitToHeight="1" fitToWidth="1" horizontalDpi="600" verticalDpi="600" orientation="portrait" paperSize="9" scale="83" r:id="rId1"/>
  <headerFooter alignWithMargins="0">
    <oddHeader xml:space="preserve">&amp;LUniversiteter og høyskoler - standard mal for årsregnskap </oddHeader>
    <oddFooter>&amp;LDato: 02.12.2009
Versjon: 3&amp;R&amp;D &amp;T</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2:G20"/>
  <sheetViews>
    <sheetView workbookViewId="0" topLeftCell="A1">
      <selection activeCell="E9" sqref="E9"/>
    </sheetView>
  </sheetViews>
  <sheetFormatPr defaultColWidth="11.421875" defaultRowHeight="15" customHeight="1"/>
  <cols>
    <col min="6" max="6" width="10.140625" style="0" bestFit="1" customWidth="1"/>
  </cols>
  <sheetData>
    <row r="2" spans="1:7" ht="15" customHeight="1">
      <c r="A2" s="6" t="s">
        <v>462</v>
      </c>
      <c r="B2" s="7"/>
      <c r="C2" s="7"/>
      <c r="D2" s="7"/>
      <c r="E2" s="7"/>
      <c r="F2" s="7"/>
      <c r="G2" s="7"/>
    </row>
    <row r="3" spans="1:6" ht="15" customHeight="1">
      <c r="A3" s="8"/>
      <c r="B3" s="8"/>
      <c r="C3" s="8"/>
      <c r="D3" s="8"/>
      <c r="E3" s="8"/>
      <c r="F3" s="8"/>
    </row>
    <row r="4" spans="1:7" ht="15" customHeight="1">
      <c r="A4" s="81"/>
      <c r="B4" s="81"/>
      <c r="C4" s="8"/>
      <c r="D4" s="8"/>
      <c r="E4" s="101">
        <f>Resultatregnskap!C5</f>
        <v>40298</v>
      </c>
      <c r="F4" s="285">
        <f>Resultatregnskap!D5</f>
        <v>39933</v>
      </c>
      <c r="G4" s="102">
        <f>Resultatregnskap!E5</f>
        <v>40178</v>
      </c>
    </row>
    <row r="5" spans="1:7" ht="15" customHeight="1">
      <c r="A5" s="53"/>
      <c r="B5" s="53"/>
      <c r="C5" s="8"/>
      <c r="D5" s="8"/>
      <c r="E5" s="82"/>
      <c r="F5" s="82"/>
      <c r="G5" s="82"/>
    </row>
    <row r="6" spans="1:7" ht="15" customHeight="1">
      <c r="A6" s="55" t="s">
        <v>125</v>
      </c>
      <c r="B6" s="55"/>
      <c r="C6" s="8"/>
      <c r="D6" s="8"/>
      <c r="E6" s="132">
        <v>6013</v>
      </c>
      <c r="F6" s="133">
        <v>1697</v>
      </c>
      <c r="G6" s="133">
        <v>15295</v>
      </c>
    </row>
    <row r="7" spans="1:7" ht="15" customHeight="1">
      <c r="A7" s="55" t="s">
        <v>127</v>
      </c>
      <c r="B7" s="55"/>
      <c r="C7" s="8"/>
      <c r="D7" s="8"/>
      <c r="E7" s="132">
        <v>3005</v>
      </c>
      <c r="F7" s="133">
        <v>2216</v>
      </c>
      <c r="G7" s="133">
        <v>35097</v>
      </c>
    </row>
    <row r="8" spans="1:7" ht="15" customHeight="1">
      <c r="A8" s="55" t="s">
        <v>128</v>
      </c>
      <c r="B8" s="55"/>
      <c r="C8" s="8"/>
      <c r="D8" s="8"/>
      <c r="E8" s="132">
        <v>3418</v>
      </c>
      <c r="F8" s="133">
        <v>2283</v>
      </c>
      <c r="G8" s="133">
        <v>10008</v>
      </c>
    </row>
    <row r="9" spans="1:7" ht="15" customHeight="1">
      <c r="A9" s="55" t="s">
        <v>129</v>
      </c>
      <c r="B9" s="8"/>
      <c r="C9" s="8"/>
      <c r="D9" s="8"/>
      <c r="E9" s="136">
        <v>3132</v>
      </c>
      <c r="F9" s="137">
        <v>795</v>
      </c>
      <c r="G9" s="137">
        <v>6716</v>
      </c>
    </row>
    <row r="10" spans="1:7" ht="15" customHeight="1">
      <c r="A10" s="83" t="s">
        <v>246</v>
      </c>
      <c r="B10" s="83"/>
      <c r="C10" s="20"/>
      <c r="D10" s="20"/>
      <c r="E10" s="134">
        <f>SUM(E6:E9)</f>
        <v>15568</v>
      </c>
      <c r="F10" s="135">
        <f>SUM(F6:F9)</f>
        <v>6991</v>
      </c>
      <c r="G10" s="135">
        <f>SUM(G6:G9)</f>
        <v>67116</v>
      </c>
    </row>
    <row r="13" ht="15" customHeight="1">
      <c r="A13" s="11" t="s">
        <v>130</v>
      </c>
    </row>
    <row r="14" ht="15" customHeight="1">
      <c r="A14" s="11" t="s">
        <v>22</v>
      </c>
    </row>
    <row r="15" ht="15" customHeight="1">
      <c r="A15" s="8"/>
    </row>
    <row r="16" ht="15" customHeight="1">
      <c r="A16" s="8" t="s">
        <v>131</v>
      </c>
    </row>
    <row r="17" ht="15" customHeight="1">
      <c r="A17" s="8" t="s">
        <v>132</v>
      </c>
    </row>
    <row r="18" ht="15" customHeight="1">
      <c r="A18" s="8" t="s">
        <v>21</v>
      </c>
    </row>
    <row r="19" ht="15" customHeight="1">
      <c r="A19" s="8"/>
    </row>
    <row r="20" ht="15" customHeight="1">
      <c r="A20" s="8" t="s">
        <v>133</v>
      </c>
    </row>
  </sheetData>
  <sheetProtection/>
  <printOptions/>
  <pageMargins left="0.7874015748031497" right="0.7874015748031497" top="0.984251968503937" bottom="0.984251968503937" header="0.5118110236220472" footer="0.5118110236220472"/>
  <pageSetup fitToHeight="1" fitToWidth="1" horizontalDpi="600" verticalDpi="600" orientation="portrait" paperSize="9" r:id="rId1"/>
  <headerFooter alignWithMargins="0">
    <oddHeader xml:space="preserve">&amp;LUniversiteter og høyskoler - standard mal for årsregnskap </oddHeader>
    <oddFooter>&amp;LDato: 02.12.2009
Versjon: 3&amp;R&amp;D &amp;T</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N94"/>
  <sheetViews>
    <sheetView workbookViewId="0" topLeftCell="A21">
      <selection activeCell="L55" sqref="L55"/>
    </sheetView>
  </sheetViews>
  <sheetFormatPr defaultColWidth="11.421875" defaultRowHeight="15" customHeight="1"/>
  <cols>
    <col min="8" max="8" width="13.28125" style="299" customWidth="1"/>
  </cols>
  <sheetData>
    <row r="1" ht="15" customHeight="1">
      <c r="H1"/>
    </row>
    <row r="2" spans="1:8" ht="15" customHeight="1">
      <c r="A2" s="6" t="s">
        <v>463</v>
      </c>
      <c r="B2" s="7"/>
      <c r="C2" s="7"/>
      <c r="D2" s="7"/>
      <c r="E2" s="7"/>
      <c r="F2" s="6"/>
      <c r="G2" s="7"/>
      <c r="H2" s="7"/>
    </row>
    <row r="3" spans="1:8" ht="15" customHeight="1">
      <c r="A3" s="8" t="s">
        <v>453</v>
      </c>
      <c r="B3" s="8"/>
      <c r="C3" s="8"/>
      <c r="D3" s="8"/>
      <c r="E3" s="8"/>
      <c r="F3" s="5"/>
      <c r="G3" s="8"/>
      <c r="H3" s="8"/>
    </row>
    <row r="4" spans="1:8" ht="15" customHeight="1">
      <c r="A4" s="8" t="s">
        <v>53</v>
      </c>
      <c r="B4" s="8"/>
      <c r="C4" s="8"/>
      <c r="D4" s="8"/>
      <c r="E4" s="8"/>
      <c r="F4" s="5"/>
      <c r="G4" s="8"/>
      <c r="H4" s="8"/>
    </row>
    <row r="5" spans="1:8" ht="15" customHeight="1">
      <c r="A5" s="8" t="s">
        <v>54</v>
      </c>
      <c r="B5" s="8"/>
      <c r="C5" s="8"/>
      <c r="D5" s="8"/>
      <c r="E5" s="8"/>
      <c r="F5" s="5"/>
      <c r="G5" s="8"/>
      <c r="H5" s="8"/>
    </row>
    <row r="6" spans="1:8" ht="15" customHeight="1">
      <c r="A6" s="8" t="s">
        <v>55</v>
      </c>
      <c r="B6" s="8"/>
      <c r="C6" s="8"/>
      <c r="D6" s="8"/>
      <c r="E6" s="8"/>
      <c r="F6" s="5"/>
      <c r="G6" s="8"/>
      <c r="H6" s="8"/>
    </row>
    <row r="7" spans="1:8" ht="15" customHeight="1">
      <c r="A7" s="8" t="s">
        <v>454</v>
      </c>
      <c r="B7" s="8"/>
      <c r="C7" s="8"/>
      <c r="D7" s="8"/>
      <c r="E7" s="8"/>
      <c r="F7" s="5"/>
      <c r="G7" s="8"/>
      <c r="H7" s="8"/>
    </row>
    <row r="8" spans="1:8" ht="15" customHeight="1">
      <c r="A8" s="8" t="s">
        <v>455</v>
      </c>
      <c r="B8" s="8"/>
      <c r="C8" s="8"/>
      <c r="D8" s="8"/>
      <c r="E8" s="8"/>
      <c r="F8" s="5"/>
      <c r="G8" s="8"/>
      <c r="H8" s="8"/>
    </row>
    <row r="9" spans="1:8" ht="15" customHeight="1">
      <c r="A9" s="8"/>
      <c r="B9" s="8"/>
      <c r="C9" s="8"/>
      <c r="D9" s="8"/>
      <c r="E9" s="8"/>
      <c r="F9" s="5"/>
      <c r="G9" s="8"/>
      <c r="H9" s="8"/>
    </row>
    <row r="10" spans="1:8" ht="15" customHeight="1">
      <c r="A10" s="8" t="s">
        <v>56</v>
      </c>
      <c r="B10" s="8"/>
      <c r="C10" s="8"/>
      <c r="D10" s="8"/>
      <c r="E10" s="8"/>
      <c r="F10" s="5"/>
      <c r="G10" s="8"/>
      <c r="H10" s="8"/>
    </row>
    <row r="11" spans="1:14" s="103" customFormat="1" ht="15" customHeight="1">
      <c r="A11" s="8" t="s">
        <v>57</v>
      </c>
      <c r="B11" s="8"/>
      <c r="C11" s="8"/>
      <c r="D11" s="8"/>
      <c r="E11" s="8"/>
      <c r="F11" s="5"/>
      <c r="G11" s="8"/>
      <c r="H11" s="8"/>
      <c r="I11"/>
      <c r="J11"/>
      <c r="K11"/>
      <c r="L11"/>
      <c r="M11"/>
      <c r="N11"/>
    </row>
    <row r="12" spans="1:11" ht="15" customHeight="1">
      <c r="A12" s="8" t="s">
        <v>58</v>
      </c>
      <c r="B12" s="8"/>
      <c r="C12" s="8"/>
      <c r="D12" s="8"/>
      <c r="E12" s="8"/>
      <c r="F12" s="5"/>
      <c r="G12" s="8"/>
      <c r="H12" s="8"/>
      <c r="I12" s="8"/>
      <c r="J12" s="116"/>
      <c r="K12" s="116"/>
    </row>
    <row r="13" spans="1:8" ht="15" customHeight="1">
      <c r="A13" s="8" t="s">
        <v>59</v>
      </c>
      <c r="B13" s="8"/>
      <c r="C13" s="8"/>
      <c r="D13" s="8"/>
      <c r="E13" s="8"/>
      <c r="F13" s="5"/>
      <c r="G13" s="8"/>
      <c r="H13" s="8"/>
    </row>
    <row r="14" spans="1:8" ht="15" customHeight="1">
      <c r="A14" s="8"/>
      <c r="B14" s="8"/>
      <c r="C14" s="8"/>
      <c r="D14" s="8"/>
      <c r="E14" s="8"/>
      <c r="F14" s="5"/>
      <c r="G14" s="8"/>
      <c r="H14" s="8"/>
    </row>
    <row r="15" spans="1:8" ht="15" customHeight="1">
      <c r="A15" s="8"/>
      <c r="B15" s="8"/>
      <c r="C15" s="8"/>
      <c r="D15" s="8"/>
      <c r="E15" s="8"/>
      <c r="F15" s="5"/>
      <c r="G15" s="8"/>
      <c r="H15" s="8"/>
    </row>
    <row r="16" spans="1:8" ht="15" customHeight="1">
      <c r="A16" s="8" t="s">
        <v>161</v>
      </c>
      <c r="B16" s="8"/>
      <c r="C16" s="8"/>
      <c r="D16" s="8"/>
      <c r="E16" s="8"/>
      <c r="F16" s="5"/>
      <c r="G16" s="8"/>
      <c r="H16" s="295">
        <v>151140</v>
      </c>
    </row>
    <row r="17" spans="1:13" ht="15" customHeight="1">
      <c r="A17" s="8"/>
      <c r="B17" s="18" t="s">
        <v>60</v>
      </c>
      <c r="C17" s="8"/>
      <c r="D17" s="8"/>
      <c r="E17" s="8"/>
      <c r="F17" s="5"/>
      <c r="G17" s="8"/>
      <c r="H17" s="294"/>
      <c r="M17" s="299"/>
    </row>
    <row r="18" spans="2:13" ht="15" customHeight="1">
      <c r="B18" s="8" t="s">
        <v>162</v>
      </c>
      <c r="C18" s="8"/>
      <c r="D18" s="8"/>
      <c r="E18" s="8"/>
      <c r="F18" s="5"/>
      <c r="G18" s="8"/>
      <c r="H18">
        <v>1723</v>
      </c>
      <c r="M18" s="299"/>
    </row>
    <row r="19" spans="1:13" ht="15" customHeight="1">
      <c r="A19" s="8"/>
      <c r="B19" s="8" t="s">
        <v>61</v>
      </c>
      <c r="C19" s="8"/>
      <c r="D19" s="8"/>
      <c r="E19" s="8"/>
      <c r="F19" s="5"/>
      <c r="G19" s="8"/>
      <c r="H19" s="294"/>
      <c r="M19" s="299"/>
    </row>
    <row r="20" spans="1:13" ht="15" customHeight="1">
      <c r="A20" s="8"/>
      <c r="B20" s="8" t="s">
        <v>62</v>
      </c>
      <c r="C20" s="8"/>
      <c r="D20" s="8"/>
      <c r="E20" s="8"/>
      <c r="F20" s="5"/>
      <c r="G20" s="8"/>
      <c r="H20" s="294"/>
      <c r="M20" s="299"/>
    </row>
    <row r="21" spans="1:13" ht="15" customHeight="1">
      <c r="A21" s="8"/>
      <c r="B21" s="8"/>
      <c r="C21" s="8"/>
      <c r="D21" s="8"/>
      <c r="E21" s="8"/>
      <c r="F21" s="5"/>
      <c r="G21" s="8"/>
      <c r="H21" s="294"/>
      <c r="M21" s="299"/>
    </row>
    <row r="22" spans="1:13" ht="15" customHeight="1">
      <c r="A22" s="8" t="s">
        <v>119</v>
      </c>
      <c r="B22" s="8"/>
      <c r="C22" s="8"/>
      <c r="D22" s="8"/>
      <c r="E22" s="8"/>
      <c r="F22" s="5"/>
      <c r="G22" s="8"/>
      <c r="H22" s="295">
        <f>SUM(H16:H21)</f>
        <v>152863</v>
      </c>
      <c r="M22" s="299"/>
    </row>
    <row r="23" spans="1:13" ht="15" customHeight="1">
      <c r="A23" s="8"/>
      <c r="B23" s="8"/>
      <c r="C23" s="8"/>
      <c r="D23" s="8"/>
      <c r="E23" s="8"/>
      <c r="F23" s="5"/>
      <c r="G23" s="8"/>
      <c r="H23" s="295"/>
      <c r="M23" s="299"/>
    </row>
    <row r="24" spans="1:13" ht="15" customHeight="1">
      <c r="A24" s="8"/>
      <c r="B24" s="8"/>
      <c r="C24" s="8"/>
      <c r="D24" s="8"/>
      <c r="E24" s="8"/>
      <c r="F24" s="5"/>
      <c r="G24" s="8"/>
      <c r="H24" s="295"/>
      <c r="M24" s="299"/>
    </row>
    <row r="25" spans="1:13" ht="15" customHeight="1">
      <c r="A25" s="8"/>
      <c r="B25" s="8"/>
      <c r="C25" s="8"/>
      <c r="D25" s="8"/>
      <c r="E25" s="8"/>
      <c r="F25" s="5"/>
      <c r="G25" s="8"/>
      <c r="H25" s="295"/>
      <c r="M25" s="299"/>
    </row>
    <row r="26" spans="1:13" ht="15" customHeight="1">
      <c r="A26" s="8"/>
      <c r="B26" s="8"/>
      <c r="C26" s="8"/>
      <c r="D26" s="8"/>
      <c r="E26" s="8"/>
      <c r="F26" s="5"/>
      <c r="G26" s="8"/>
      <c r="H26" s="295"/>
      <c r="M26" s="299"/>
    </row>
    <row r="27" spans="1:13" ht="15" customHeight="1">
      <c r="A27" s="8" t="s">
        <v>63</v>
      </c>
      <c r="B27" s="8"/>
      <c r="C27" s="8"/>
      <c r="D27" s="8"/>
      <c r="E27" s="8"/>
      <c r="F27" s="5"/>
      <c r="G27" s="8"/>
      <c r="H27" s="8"/>
      <c r="M27" s="299"/>
    </row>
    <row r="28" spans="1:13" ht="15" customHeight="1">
      <c r="A28" s="351" t="s">
        <v>451</v>
      </c>
      <c r="B28" s="103"/>
      <c r="C28" s="103"/>
      <c r="D28" s="103"/>
      <c r="E28" s="103"/>
      <c r="F28" s="103"/>
      <c r="G28" s="103"/>
      <c r="H28" s="103"/>
      <c r="I28" s="103"/>
      <c r="J28" s="103"/>
      <c r="K28" s="103"/>
      <c r="L28" s="103"/>
      <c r="M28" s="296"/>
    </row>
    <row r="29" spans="1:13" ht="15" customHeight="1">
      <c r="A29" s="8"/>
      <c r="B29" s="8"/>
      <c r="C29" s="8"/>
      <c r="D29" s="8"/>
      <c r="E29" s="8"/>
      <c r="F29" s="8"/>
      <c r="G29" s="8"/>
      <c r="H29" s="294"/>
      <c r="I29" s="5"/>
      <c r="J29" s="8"/>
      <c r="K29" s="8"/>
      <c r="M29" s="299"/>
    </row>
    <row r="30" spans="1:13" ht="15" customHeight="1">
      <c r="A30" s="11" t="s">
        <v>64</v>
      </c>
      <c r="B30" s="8"/>
      <c r="C30" s="8"/>
      <c r="D30" s="8"/>
      <c r="E30" s="8"/>
      <c r="F30" s="8"/>
      <c r="G30" s="8"/>
      <c r="H30" s="294">
        <v>64779</v>
      </c>
      <c r="I30" s="5"/>
      <c r="J30" s="8"/>
      <c r="M30" s="299"/>
    </row>
    <row r="31" spans="1:13" ht="15" customHeight="1">
      <c r="A31" s="201" t="s">
        <v>65</v>
      </c>
      <c r="B31" s="8"/>
      <c r="C31" s="8"/>
      <c r="D31" s="8"/>
      <c r="E31" s="8"/>
      <c r="F31" s="8"/>
      <c r="G31" s="8"/>
      <c r="H31" s="294"/>
      <c r="I31" s="5"/>
      <c r="J31" s="8"/>
      <c r="M31" s="299"/>
    </row>
    <row r="32" spans="1:13" ht="15" customHeight="1">
      <c r="A32" s="11" t="s">
        <v>66</v>
      </c>
      <c r="B32" s="8"/>
      <c r="C32" s="8"/>
      <c r="D32" s="8"/>
      <c r="E32" s="8"/>
      <c r="F32" s="8"/>
      <c r="G32" s="8"/>
      <c r="H32"/>
      <c r="I32" s="5"/>
      <c r="J32" s="8"/>
      <c r="M32" s="299"/>
    </row>
    <row r="33" spans="1:13" ht="15" customHeight="1">
      <c r="A33" s="55" t="s">
        <v>67</v>
      </c>
      <c r="B33" s="13"/>
      <c r="C33" s="13"/>
      <c r="D33" s="13"/>
      <c r="E33" s="13"/>
      <c r="F33" s="13"/>
      <c r="G33" s="13"/>
      <c r="H33" s="352"/>
      <c r="I33" s="138"/>
      <c r="J33" s="13"/>
      <c r="M33" s="299"/>
    </row>
    <row r="34" spans="1:13" ht="15" customHeight="1">
      <c r="A34" s="201" t="s">
        <v>68</v>
      </c>
      <c r="B34" s="13"/>
      <c r="C34" s="13"/>
      <c r="D34" s="13"/>
      <c r="E34" s="13"/>
      <c r="F34" s="13"/>
      <c r="G34" s="13"/>
      <c r="H34" s="348"/>
      <c r="I34" s="138"/>
      <c r="J34" s="13"/>
      <c r="M34" s="299"/>
    </row>
    <row r="35" spans="1:13" ht="15" customHeight="1">
      <c r="A35" s="11" t="s">
        <v>69</v>
      </c>
      <c r="B35" s="13"/>
      <c r="C35" s="13"/>
      <c r="D35" s="13"/>
      <c r="E35" s="13"/>
      <c r="F35" s="13"/>
      <c r="G35" s="13"/>
      <c r="H35" s="348"/>
      <c r="I35" s="138"/>
      <c r="J35" s="13"/>
      <c r="M35" s="299"/>
    </row>
    <row r="36" spans="1:13" ht="15" customHeight="1">
      <c r="A36" s="19" t="s">
        <v>163</v>
      </c>
      <c r="B36" s="20"/>
      <c r="C36" s="20"/>
      <c r="D36" s="20"/>
      <c r="E36" s="20"/>
      <c r="F36" s="20"/>
      <c r="G36" s="20"/>
      <c r="H36" s="298">
        <f>SUBTOTAL(9,H30:H35)</f>
        <v>64779</v>
      </c>
      <c r="I36" s="138"/>
      <c r="J36" s="13"/>
      <c r="M36" s="299"/>
    </row>
    <row r="37" spans="1:13" ht="15" customHeight="1">
      <c r="A37" s="8"/>
      <c r="B37" s="8"/>
      <c r="C37" s="8"/>
      <c r="D37" s="8"/>
      <c r="E37" s="8"/>
      <c r="F37" s="8"/>
      <c r="G37" s="8"/>
      <c r="H37" s="294"/>
      <c r="I37" s="138"/>
      <c r="J37" s="13"/>
      <c r="M37" s="299"/>
    </row>
    <row r="38" spans="1:13" ht="15" customHeight="1">
      <c r="A38" s="351" t="s">
        <v>452</v>
      </c>
      <c r="L38" s="8"/>
      <c r="M38" s="299"/>
    </row>
    <row r="39" spans="1:13" ht="15" customHeight="1">
      <c r="A39" s="103"/>
      <c r="L39" s="8"/>
      <c r="M39" s="299"/>
    </row>
    <row r="40" spans="1:13" ht="15" customHeight="1">
      <c r="A40" s="16" t="s">
        <v>66</v>
      </c>
      <c r="B40" s="13"/>
      <c r="C40" s="13"/>
      <c r="D40" s="13"/>
      <c r="E40" s="13"/>
      <c r="F40" s="1"/>
      <c r="G40" s="8"/>
      <c r="H40" s="116"/>
      <c r="L40" s="8"/>
      <c r="M40" s="299"/>
    </row>
    <row r="41" spans="1:13" ht="15" customHeight="1">
      <c r="A41" s="13" t="s">
        <v>70</v>
      </c>
      <c r="B41" s="13"/>
      <c r="C41" s="13"/>
      <c r="D41" s="13"/>
      <c r="E41" s="13"/>
      <c r="F41" s="1"/>
      <c r="G41" s="8"/>
      <c r="H41" s="116">
        <v>68322</v>
      </c>
      <c r="I41" s="1"/>
      <c r="J41" s="1"/>
      <c r="K41" s="1"/>
      <c r="L41" s="8"/>
      <c r="M41" s="353"/>
    </row>
    <row r="42" spans="1:13" ht="15" customHeight="1">
      <c r="A42" s="13" t="s">
        <v>164</v>
      </c>
      <c r="B42" s="13"/>
      <c r="C42" s="13"/>
      <c r="D42" s="13"/>
      <c r="E42" s="13"/>
      <c r="F42" s="1"/>
      <c r="G42" s="8"/>
      <c r="H42" s="294">
        <v>1723</v>
      </c>
      <c r="I42" s="1"/>
      <c r="J42" s="1"/>
      <c r="K42" s="354"/>
      <c r="L42" s="8"/>
      <c r="M42" s="353"/>
    </row>
    <row r="43" spans="1:13" ht="15" customHeight="1">
      <c r="A43" s="13" t="s">
        <v>165</v>
      </c>
      <c r="B43" s="13"/>
      <c r="C43" s="13"/>
      <c r="D43" s="13"/>
      <c r="E43" s="13"/>
      <c r="F43" s="1"/>
      <c r="G43" s="8"/>
      <c r="H43" s="294">
        <v>-47</v>
      </c>
      <c r="K43" s="355"/>
      <c r="L43" s="8"/>
      <c r="M43" s="299"/>
    </row>
    <row r="44" spans="1:13" ht="15" customHeight="1">
      <c r="A44" s="13" t="s">
        <v>166</v>
      </c>
      <c r="B44" s="13"/>
      <c r="C44" s="13"/>
      <c r="E44" s="13" t="s">
        <v>71</v>
      </c>
      <c r="F44" s="1"/>
      <c r="G44" s="8"/>
      <c r="H44" s="115">
        <f>SUM(H41:H43)</f>
        <v>69998</v>
      </c>
      <c r="K44" s="355"/>
      <c r="L44" s="8"/>
      <c r="M44" s="299"/>
    </row>
    <row r="45" spans="1:13" ht="15" customHeight="1">
      <c r="A45" s="13"/>
      <c r="B45" s="13"/>
      <c r="C45" s="13"/>
      <c r="D45" s="13"/>
      <c r="E45" s="13"/>
      <c r="F45" s="1"/>
      <c r="G45" s="8"/>
      <c r="H45" s="115"/>
      <c r="K45" s="355"/>
      <c r="L45" s="8"/>
      <c r="M45" s="299"/>
    </row>
    <row r="46" spans="1:13" ht="15" customHeight="1">
      <c r="A46" s="16" t="s">
        <v>72</v>
      </c>
      <c r="B46" s="13"/>
      <c r="C46" s="13"/>
      <c r="D46" s="13"/>
      <c r="E46" s="13"/>
      <c r="F46" s="1"/>
      <c r="G46" s="8"/>
      <c r="H46" s="115"/>
      <c r="K46" s="355"/>
      <c r="L46" s="8"/>
      <c r="M46" s="299"/>
    </row>
    <row r="47" spans="1:13" ht="15" customHeight="1">
      <c r="A47" s="8" t="s">
        <v>73</v>
      </c>
      <c r="B47" s="8"/>
      <c r="C47" s="8"/>
      <c r="D47" s="8"/>
      <c r="E47" s="8"/>
      <c r="F47" s="1"/>
      <c r="G47" s="8"/>
      <c r="H47" s="114">
        <v>18039</v>
      </c>
      <c r="I47" s="353"/>
      <c r="J47" s="353"/>
      <c r="K47" s="1"/>
      <c r="L47" s="8"/>
      <c r="M47" s="353"/>
    </row>
    <row r="48" spans="1:13" ht="15" customHeight="1">
      <c r="A48" s="13" t="s">
        <v>74</v>
      </c>
      <c r="B48" s="8"/>
      <c r="C48" s="8"/>
      <c r="D48" s="8"/>
      <c r="E48" s="8"/>
      <c r="F48" s="1"/>
      <c r="G48" s="8"/>
      <c r="H48" s="114">
        <v>47</v>
      </c>
      <c r="J48" s="299"/>
      <c r="L48" s="8"/>
      <c r="M48" s="299"/>
    </row>
    <row r="49" spans="1:12" ht="15" customHeight="1">
      <c r="A49" s="13" t="s">
        <v>75</v>
      </c>
      <c r="B49" s="13"/>
      <c r="C49" s="13"/>
      <c r="D49" s="13"/>
      <c r="E49" s="13"/>
      <c r="F49" s="1"/>
      <c r="G49" s="8"/>
      <c r="H49" s="356"/>
      <c r="L49" s="8"/>
    </row>
    <row r="50" spans="1:12" ht="15" customHeight="1">
      <c r="A50" s="13" t="s">
        <v>76</v>
      </c>
      <c r="B50" s="13"/>
      <c r="C50" s="13"/>
      <c r="D50" s="13"/>
      <c r="E50" s="13"/>
      <c r="F50" s="1"/>
      <c r="G50" s="8"/>
      <c r="H50" s="116"/>
      <c r="L50" s="8"/>
    </row>
    <row r="51" spans="1:12" ht="15" customHeight="1">
      <c r="A51" s="13" t="s">
        <v>77</v>
      </c>
      <c r="B51" s="13"/>
      <c r="C51" s="13"/>
      <c r="D51" s="13"/>
      <c r="E51" s="13"/>
      <c r="F51" s="1"/>
      <c r="G51" s="8"/>
      <c r="H51" s="115">
        <f>SUM(H47:H50)</f>
        <v>18086</v>
      </c>
      <c r="L51" s="8"/>
    </row>
    <row r="52" ht="15" customHeight="1">
      <c r="H52"/>
    </row>
    <row r="53" spans="1:12" ht="15" customHeight="1">
      <c r="A53" s="19" t="s">
        <v>167</v>
      </c>
      <c r="B53" s="19"/>
      <c r="C53" s="19"/>
      <c r="D53" s="19"/>
      <c r="E53" s="19"/>
      <c r="F53" s="84"/>
      <c r="G53" s="20"/>
      <c r="H53" s="119">
        <f>H51+H44</f>
        <v>88084</v>
      </c>
      <c r="L53" s="8"/>
    </row>
    <row r="54" spans="1:12" ht="15" customHeight="1">
      <c r="A54" s="138"/>
      <c r="B54" s="138"/>
      <c r="C54" s="138"/>
      <c r="D54" s="138"/>
      <c r="E54" s="138"/>
      <c r="F54" s="211"/>
      <c r="G54" s="13"/>
      <c r="H54" s="115"/>
      <c r="L54" s="8"/>
    </row>
    <row r="55" spans="1:12" ht="15" customHeight="1">
      <c r="A55" s="19" t="s">
        <v>279</v>
      </c>
      <c r="B55" s="19"/>
      <c r="C55" s="19"/>
      <c r="D55" s="19"/>
      <c r="E55" s="19"/>
      <c r="F55" s="84"/>
      <c r="G55" s="20"/>
      <c r="H55" s="119">
        <f>H36+H53</f>
        <v>152863</v>
      </c>
      <c r="I55" s="299"/>
      <c r="L55" s="8"/>
    </row>
    <row r="56" spans="1:12" ht="15" customHeight="1">
      <c r="A56" s="138"/>
      <c r="B56" s="138"/>
      <c r="C56" s="138"/>
      <c r="D56" s="138"/>
      <c r="E56" s="138"/>
      <c r="F56" s="211"/>
      <c r="G56" s="13"/>
      <c r="H56" s="115"/>
      <c r="L56" s="8"/>
    </row>
    <row r="57" spans="1:12" ht="15" customHeight="1">
      <c r="A57" s="138"/>
      <c r="B57" s="138"/>
      <c r="C57" s="138"/>
      <c r="D57" s="138"/>
      <c r="E57" s="138"/>
      <c r="F57" s="211"/>
      <c r="G57" s="13"/>
      <c r="H57" s="115"/>
      <c r="L57" s="8"/>
    </row>
    <row r="58" spans="1:12" ht="15" customHeight="1">
      <c r="A58" s="138" t="s">
        <v>78</v>
      </c>
      <c r="B58" s="138"/>
      <c r="C58" s="138"/>
      <c r="D58" s="138"/>
      <c r="E58" s="138"/>
      <c r="F58" s="211"/>
      <c r="G58" s="13"/>
      <c r="H58" s="115"/>
      <c r="L58" s="8"/>
    </row>
    <row r="59" spans="1:10" ht="15" customHeight="1">
      <c r="A59" s="8" t="s">
        <v>79</v>
      </c>
      <c r="B59" s="8"/>
      <c r="C59" s="8"/>
      <c r="D59" s="8"/>
      <c r="E59" s="8"/>
      <c r="F59" s="8"/>
      <c r="G59" s="8"/>
      <c r="H59" s="294">
        <v>65279</v>
      </c>
      <c r="I59" s="138"/>
      <c r="J59" s="13"/>
    </row>
    <row r="60" spans="1:12" ht="15" customHeight="1">
      <c r="A60" s="15" t="s">
        <v>80</v>
      </c>
      <c r="B60" s="15"/>
      <c r="C60" s="15"/>
      <c r="D60" s="15"/>
      <c r="E60" s="15"/>
      <c r="F60" s="15"/>
      <c r="G60" s="15"/>
      <c r="H60" s="357">
        <v>-500</v>
      </c>
      <c r="I60" s="138"/>
      <c r="J60" s="13"/>
      <c r="K60" s="13"/>
      <c r="L60" s="8"/>
    </row>
    <row r="61" spans="1:12" ht="15" customHeight="1">
      <c r="A61" s="19" t="s">
        <v>81</v>
      </c>
      <c r="B61" s="20"/>
      <c r="C61" s="20"/>
      <c r="D61" s="20"/>
      <c r="E61" s="20"/>
      <c r="F61" s="20"/>
      <c r="G61" s="20"/>
      <c r="H61" s="298">
        <f>SUM(H59:H60)</f>
        <v>64779</v>
      </c>
      <c r="I61" s="138"/>
      <c r="J61" s="13"/>
      <c r="L61" s="8"/>
    </row>
    <row r="62" spans="1:12" ht="15" customHeight="1">
      <c r="A62" s="8"/>
      <c r="B62" s="8"/>
      <c r="C62" s="8"/>
      <c r="D62" s="8"/>
      <c r="E62" s="8"/>
      <c r="F62" s="5"/>
      <c r="G62" s="8"/>
      <c r="H62" s="8"/>
      <c r="L62" s="8"/>
    </row>
    <row r="63" ht="15" customHeight="1">
      <c r="H63"/>
    </row>
    <row r="64" spans="1:8" ht="15" customHeight="1">
      <c r="A64" s="85" t="s">
        <v>82</v>
      </c>
      <c r="H64"/>
    </row>
    <row r="65" spans="1:13" ht="15" customHeight="1">
      <c r="A65" s="8"/>
      <c r="B65" s="8"/>
      <c r="C65" s="8"/>
      <c r="D65" s="8"/>
      <c r="E65" s="8"/>
      <c r="F65" s="8"/>
      <c r="G65" s="358" t="s">
        <v>83</v>
      </c>
      <c r="H65" s="10" t="s">
        <v>84</v>
      </c>
      <c r="I65" s="359"/>
      <c r="M65" s="299"/>
    </row>
    <row r="66" spans="1:13" ht="15" customHeight="1">
      <c r="A66" s="8"/>
      <c r="B66" s="8"/>
      <c r="C66" s="8"/>
      <c r="D66" s="8"/>
      <c r="E66" s="8"/>
      <c r="F66" s="10">
        <v>2009</v>
      </c>
      <c r="G66" s="358" t="s">
        <v>169</v>
      </c>
      <c r="H66" s="10" t="s">
        <v>170</v>
      </c>
      <c r="I66" s="9">
        <v>2010</v>
      </c>
      <c r="M66" s="299"/>
    </row>
    <row r="67" spans="1:13" ht="15" customHeight="1">
      <c r="A67" s="8"/>
      <c r="B67" s="8"/>
      <c r="C67" s="8"/>
      <c r="D67" s="8"/>
      <c r="E67" s="8"/>
      <c r="F67" s="8"/>
      <c r="G67" s="360"/>
      <c r="H67" s="8"/>
      <c r="I67" s="359"/>
      <c r="M67" s="299"/>
    </row>
    <row r="68" spans="1:13" ht="15" customHeight="1">
      <c r="A68" s="18" t="s">
        <v>85</v>
      </c>
      <c r="B68" s="18"/>
      <c r="C68" s="18"/>
      <c r="D68" s="18"/>
      <c r="E68" s="18"/>
      <c r="F68" s="361"/>
      <c r="G68" s="362"/>
      <c r="H68" s="363"/>
      <c r="I68" s="364"/>
      <c r="M68" s="299"/>
    </row>
    <row r="69" spans="1:13" ht="15" customHeight="1">
      <c r="A69" s="18" t="s">
        <v>86</v>
      </c>
      <c r="B69" s="18"/>
      <c r="C69" s="18"/>
      <c r="D69" s="18"/>
      <c r="E69" s="18"/>
      <c r="F69" s="365">
        <v>516</v>
      </c>
      <c r="G69" s="360"/>
      <c r="H69" s="360">
        <v>-13</v>
      </c>
      <c r="I69" s="364">
        <f>SUM(F69:H69)</f>
        <v>503</v>
      </c>
      <c r="M69" s="299"/>
    </row>
    <row r="70" spans="1:13" ht="15" customHeight="1">
      <c r="A70" s="18" t="s">
        <v>87</v>
      </c>
      <c r="B70" s="18"/>
      <c r="C70" s="18"/>
      <c r="D70" s="18"/>
      <c r="E70" s="18"/>
      <c r="F70" s="365">
        <v>2329</v>
      </c>
      <c r="G70" s="366"/>
      <c r="H70" s="366"/>
      <c r="I70" s="364">
        <f aca="true" t="shared" si="0" ref="I70:I76">SUM(F70:H70)</f>
        <v>2329</v>
      </c>
      <c r="M70" s="299"/>
    </row>
    <row r="71" spans="1:13" ht="15" customHeight="1">
      <c r="A71" s="18" t="s">
        <v>88</v>
      </c>
      <c r="B71" s="18"/>
      <c r="C71" s="18"/>
      <c r="D71" s="18"/>
      <c r="E71" s="18"/>
      <c r="F71" s="365">
        <v>9532</v>
      </c>
      <c r="G71" s="360">
        <v>-23</v>
      </c>
      <c r="H71" s="360"/>
      <c r="I71" s="364">
        <f t="shared" si="0"/>
        <v>9509</v>
      </c>
      <c r="M71" s="299"/>
    </row>
    <row r="72" spans="1:13" ht="15" customHeight="1">
      <c r="A72" s="18" t="s">
        <v>89</v>
      </c>
      <c r="B72" s="18"/>
      <c r="C72" s="18"/>
      <c r="D72" s="18"/>
      <c r="E72" s="18"/>
      <c r="F72" s="365">
        <v>26737</v>
      </c>
      <c r="G72" s="360">
        <v>1715</v>
      </c>
      <c r="H72" s="360">
        <v>210</v>
      </c>
      <c r="I72" s="364">
        <f t="shared" si="0"/>
        <v>28662</v>
      </c>
      <c r="M72" s="299"/>
    </row>
    <row r="73" spans="1:13" ht="15" customHeight="1">
      <c r="A73" s="18" t="s">
        <v>90</v>
      </c>
      <c r="B73" s="18"/>
      <c r="C73" s="18"/>
      <c r="D73" s="18"/>
      <c r="E73" s="18"/>
      <c r="F73" s="365">
        <v>549</v>
      </c>
      <c r="G73" s="360"/>
      <c r="H73" s="360"/>
      <c r="I73" s="364">
        <f t="shared" si="0"/>
        <v>549</v>
      </c>
      <c r="M73" s="299"/>
    </row>
    <row r="74" spans="1:13" ht="15" customHeight="1">
      <c r="A74" s="8" t="s">
        <v>91</v>
      </c>
      <c r="B74" s="8"/>
      <c r="C74" s="8"/>
      <c r="D74" s="8"/>
      <c r="E74" s="8"/>
      <c r="F74" s="365">
        <v>13735</v>
      </c>
      <c r="G74" s="360">
        <v>21</v>
      </c>
      <c r="H74" s="360">
        <v>-36</v>
      </c>
      <c r="I74" s="364">
        <f t="shared" si="0"/>
        <v>13720</v>
      </c>
      <c r="M74" s="299"/>
    </row>
    <row r="75" spans="1:13" ht="15" customHeight="1">
      <c r="A75" s="8" t="s">
        <v>92</v>
      </c>
      <c r="B75" s="8"/>
      <c r="C75" s="8"/>
      <c r="D75" s="8"/>
      <c r="E75" s="8"/>
      <c r="F75" s="365">
        <v>7934</v>
      </c>
      <c r="G75" s="360"/>
      <c r="H75" s="360"/>
      <c r="I75" s="364">
        <f t="shared" si="0"/>
        <v>7934</v>
      </c>
      <c r="J75" s="116"/>
      <c r="K75" s="299"/>
      <c r="M75" s="299"/>
    </row>
    <row r="76" spans="1:13" ht="15" customHeight="1">
      <c r="A76" s="15" t="s">
        <v>93</v>
      </c>
      <c r="B76" s="8"/>
      <c r="C76" s="8"/>
      <c r="D76" s="8"/>
      <c r="E76" s="8"/>
      <c r="F76" s="365">
        <v>6990</v>
      </c>
      <c r="G76" s="360">
        <v>10</v>
      </c>
      <c r="H76" s="360">
        <v>-208</v>
      </c>
      <c r="I76" s="364">
        <f t="shared" si="0"/>
        <v>6792</v>
      </c>
      <c r="J76" s="116"/>
      <c r="K76" s="299"/>
      <c r="M76" s="299"/>
    </row>
    <row r="77" spans="1:13" ht="15" customHeight="1">
      <c r="A77" s="367" t="s">
        <v>94</v>
      </c>
      <c r="B77" s="20"/>
      <c r="C77" s="20"/>
      <c r="D77" s="20"/>
      <c r="E77" s="20"/>
      <c r="F77" s="368">
        <f>SUM(F69:F76)</f>
        <v>68322</v>
      </c>
      <c r="G77" s="368">
        <f>SUM(G69:G76)</f>
        <v>1723</v>
      </c>
      <c r="H77" s="368">
        <f>SUM(H69:H76)</f>
        <v>-47</v>
      </c>
      <c r="I77" s="368">
        <f>SUM(I69:I76)</f>
        <v>69998</v>
      </c>
      <c r="M77" s="299"/>
    </row>
    <row r="78" spans="1:14" ht="15" customHeight="1">
      <c r="A78" s="55"/>
      <c r="B78" s="13"/>
      <c r="C78" s="13"/>
      <c r="D78" s="13"/>
      <c r="E78" s="13"/>
      <c r="F78" s="13"/>
      <c r="G78" s="13"/>
      <c r="H78" s="13"/>
      <c r="I78" s="369"/>
      <c r="M78" s="299"/>
      <c r="N78" s="299"/>
    </row>
    <row r="79" spans="6:14" ht="15" customHeight="1">
      <c r="F79" s="364"/>
      <c r="H79"/>
      <c r="M79" s="299"/>
      <c r="N79" s="299"/>
    </row>
    <row r="80" spans="6:13" ht="15" customHeight="1">
      <c r="F80" s="364"/>
      <c r="H80"/>
      <c r="M80" s="299"/>
    </row>
    <row r="81" spans="6:13" ht="15" customHeight="1">
      <c r="F81" s="364"/>
      <c r="H81"/>
      <c r="M81" s="299"/>
    </row>
    <row r="82" spans="6:13" ht="15" customHeight="1">
      <c r="F82" s="364"/>
      <c r="H82"/>
      <c r="M82" s="299"/>
    </row>
    <row r="83" ht="15" customHeight="1">
      <c r="H83"/>
    </row>
    <row r="84" ht="15" customHeight="1">
      <c r="H84"/>
    </row>
    <row r="85" ht="15" customHeight="1">
      <c r="H85"/>
    </row>
    <row r="86" spans="8:14" ht="15" customHeight="1">
      <c r="H86"/>
      <c r="M86" s="299"/>
      <c r="N86" s="299"/>
    </row>
    <row r="87" spans="8:14" ht="15" customHeight="1">
      <c r="H87"/>
      <c r="M87" s="299"/>
      <c r="N87" s="299"/>
    </row>
    <row r="88" ht="15" customHeight="1">
      <c r="H88"/>
    </row>
    <row r="89" ht="15" customHeight="1">
      <c r="H89"/>
    </row>
    <row r="90" ht="15" customHeight="1">
      <c r="H90"/>
    </row>
    <row r="91" spans="8:14" ht="15" customHeight="1">
      <c r="H91"/>
      <c r="M91" s="299"/>
      <c r="N91" s="299"/>
    </row>
    <row r="92" ht="15" customHeight="1">
      <c r="H92"/>
    </row>
    <row r="93" ht="15" customHeight="1">
      <c r="H93"/>
    </row>
    <row r="94" spans="8:14" ht="15" customHeight="1">
      <c r="H94"/>
      <c r="M94" s="299"/>
      <c r="N94" s="299"/>
    </row>
  </sheetData>
  <sheetProtection/>
  <printOptions/>
  <pageMargins left="0.7874015748031497" right="0.7874015748031497" top="0.984251968503937" bottom="0.984251968503937" header="0.5118110236220472" footer="0.5118110236220472"/>
  <pageSetup fitToHeight="1" fitToWidth="1" horizontalDpi="600" verticalDpi="600" orientation="portrait" paperSize="9" scale="60" r:id="rId1"/>
  <headerFooter alignWithMargins="0">
    <oddHeader xml:space="preserve">&amp;LUniversiteter og høyskoler - standard mal for årsregnskap </oddHeader>
    <oddFooter>&amp;LDato: 02.12.2009
Versjon: 3&amp;R&amp;D &amp;T</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2:M31"/>
  <sheetViews>
    <sheetView workbookViewId="0" topLeftCell="A3">
      <selection activeCell="A31" sqref="A31"/>
    </sheetView>
  </sheetViews>
  <sheetFormatPr defaultColWidth="11.421875" defaultRowHeight="12.75"/>
  <cols>
    <col min="1" max="1" width="31.7109375" style="0" customWidth="1"/>
    <col min="4" max="4" width="18.140625" style="0" customWidth="1"/>
    <col min="9" max="9" width="12.421875" style="0" customWidth="1"/>
    <col min="10" max="10" width="12.140625" style="0" customWidth="1"/>
  </cols>
  <sheetData>
    <row r="2" spans="1:13" ht="15">
      <c r="A2" s="161" t="s">
        <v>461</v>
      </c>
      <c r="B2" s="161"/>
      <c r="C2" s="161"/>
      <c r="D2" s="162"/>
      <c r="E2" s="162"/>
      <c r="F2" s="162"/>
      <c r="G2" s="162"/>
      <c r="H2" s="162"/>
      <c r="I2" s="162"/>
      <c r="J2" s="162"/>
      <c r="K2" s="162"/>
      <c r="L2" s="7"/>
      <c r="M2" s="59"/>
    </row>
    <row r="3" spans="1:12" ht="15">
      <c r="A3" s="51"/>
      <c r="B3" s="51"/>
      <c r="C3" s="51"/>
      <c r="D3" s="140"/>
      <c r="E3" s="140"/>
      <c r="F3" s="140"/>
      <c r="G3" s="140"/>
      <c r="H3" s="140"/>
      <c r="K3" s="140"/>
      <c r="L3" s="8"/>
    </row>
    <row r="4" spans="1:12" ht="75">
      <c r="A4" s="163"/>
      <c r="B4" s="164"/>
      <c r="C4" s="164"/>
      <c r="D4" s="165" t="s">
        <v>414</v>
      </c>
      <c r="E4" s="165" t="s">
        <v>415</v>
      </c>
      <c r="F4" s="165" t="s">
        <v>416</v>
      </c>
      <c r="G4" s="165" t="s">
        <v>417</v>
      </c>
      <c r="H4" s="165" t="s">
        <v>418</v>
      </c>
      <c r="I4" s="166" t="s">
        <v>95</v>
      </c>
      <c r="J4" s="166" t="s">
        <v>97</v>
      </c>
      <c r="K4" s="165" t="s">
        <v>98</v>
      </c>
      <c r="L4" s="165" t="s">
        <v>99</v>
      </c>
    </row>
    <row r="5" spans="1:12" ht="15">
      <c r="A5" s="164"/>
      <c r="B5" s="164"/>
      <c r="C5" s="164"/>
      <c r="D5" s="167"/>
      <c r="E5" s="167"/>
      <c r="F5" s="167"/>
      <c r="G5" s="167"/>
      <c r="H5" s="167"/>
      <c r="I5" s="142"/>
      <c r="J5" s="142"/>
      <c r="K5" s="167"/>
      <c r="L5" s="167"/>
    </row>
    <row r="6" spans="1:12" ht="15">
      <c r="A6" s="168" t="s">
        <v>106</v>
      </c>
      <c r="B6" s="164"/>
      <c r="C6" s="164"/>
      <c r="D6" s="167"/>
      <c r="E6" s="167"/>
      <c r="F6" s="167"/>
      <c r="G6" s="167"/>
      <c r="H6" s="167"/>
      <c r="I6" s="142"/>
      <c r="J6" s="142"/>
      <c r="K6" s="167"/>
      <c r="L6" s="167"/>
    </row>
    <row r="7" spans="1:12" ht="15">
      <c r="A7" s="169" t="s">
        <v>100</v>
      </c>
      <c r="B7" s="164"/>
      <c r="C7" s="164"/>
      <c r="D7" s="370" t="s">
        <v>101</v>
      </c>
      <c r="E7" s="371">
        <v>37487</v>
      </c>
      <c r="F7" s="121">
        <v>40000</v>
      </c>
      <c r="G7" s="372">
        <v>0.04</v>
      </c>
      <c r="H7" s="372">
        <v>0.04</v>
      </c>
      <c r="I7" s="170">
        <v>-2034</v>
      </c>
      <c r="J7" s="170">
        <v>41734</v>
      </c>
      <c r="K7" s="170">
        <v>40</v>
      </c>
      <c r="L7" s="170">
        <v>40</v>
      </c>
    </row>
    <row r="8" spans="1:12" ht="15">
      <c r="A8" s="169" t="s">
        <v>102</v>
      </c>
      <c r="B8" s="164"/>
      <c r="C8" s="164"/>
      <c r="D8" s="370" t="s">
        <v>101</v>
      </c>
      <c r="E8" s="371">
        <v>37274</v>
      </c>
      <c r="F8" s="121">
        <v>500</v>
      </c>
      <c r="G8" s="372">
        <v>0.002</v>
      </c>
      <c r="H8" s="372">
        <v>0.002</v>
      </c>
      <c r="I8" s="170">
        <v>-695</v>
      </c>
      <c r="J8" s="170">
        <v>1696</v>
      </c>
      <c r="K8" s="170">
        <v>50</v>
      </c>
      <c r="L8" s="170">
        <v>50</v>
      </c>
    </row>
    <row r="9" spans="1:12" ht="15">
      <c r="A9" s="169" t="s">
        <v>103</v>
      </c>
      <c r="B9" s="164"/>
      <c r="C9" s="164"/>
      <c r="D9" s="370" t="s">
        <v>104</v>
      </c>
      <c r="E9" s="371">
        <v>36888</v>
      </c>
      <c r="F9" s="121">
        <v>50000</v>
      </c>
      <c r="G9" s="372">
        <v>0.2</v>
      </c>
      <c r="H9" s="372">
        <v>0.2</v>
      </c>
      <c r="I9" s="170">
        <v>126</v>
      </c>
      <c r="J9" s="170">
        <v>586</v>
      </c>
      <c r="K9" s="170">
        <v>50</v>
      </c>
      <c r="L9" s="170">
        <v>50</v>
      </c>
    </row>
    <row r="10" spans="1:12" ht="15">
      <c r="A10" s="169" t="s">
        <v>105</v>
      </c>
      <c r="B10" s="164"/>
      <c r="C10" s="164"/>
      <c r="D10" s="370" t="s">
        <v>101</v>
      </c>
      <c r="E10" s="371">
        <v>35929</v>
      </c>
      <c r="F10" s="121">
        <v>280</v>
      </c>
      <c r="G10" s="372">
        <v>0.0005</v>
      </c>
      <c r="H10" s="372">
        <v>0.0005</v>
      </c>
      <c r="I10" s="170">
        <v>-8754</v>
      </c>
      <c r="J10" s="170">
        <v>-2948</v>
      </c>
      <c r="K10" s="170">
        <v>28</v>
      </c>
      <c r="L10" s="170">
        <v>28</v>
      </c>
    </row>
    <row r="11" spans="1:12" ht="15">
      <c r="A11" s="373" t="s">
        <v>107</v>
      </c>
      <c r="B11" s="164"/>
      <c r="C11" s="164"/>
      <c r="D11" s="370" t="s">
        <v>101</v>
      </c>
      <c r="E11" s="371">
        <v>37916</v>
      </c>
      <c r="F11" s="121">
        <v>6100000</v>
      </c>
      <c r="G11" s="372">
        <v>1</v>
      </c>
      <c r="H11" s="372">
        <v>1</v>
      </c>
      <c r="I11" s="170">
        <v>1934</v>
      </c>
      <c r="J11" s="170">
        <v>11736</v>
      </c>
      <c r="K11" s="170">
        <v>0</v>
      </c>
      <c r="L11" s="170">
        <v>7000</v>
      </c>
    </row>
    <row r="12" spans="1:12" ht="15">
      <c r="A12" s="373" t="s">
        <v>108</v>
      </c>
      <c r="B12" s="164"/>
      <c r="C12" s="164"/>
      <c r="D12" s="370" t="s">
        <v>101</v>
      </c>
      <c r="E12" s="371">
        <v>38531</v>
      </c>
      <c r="F12" s="121">
        <v>398</v>
      </c>
      <c r="G12" s="372">
        <v>0.995</v>
      </c>
      <c r="H12" s="372">
        <v>0.995</v>
      </c>
      <c r="I12" s="170">
        <v>2935</v>
      </c>
      <c r="J12" s="170">
        <v>39351</v>
      </c>
      <c r="K12" s="170">
        <v>0</v>
      </c>
      <c r="L12" s="170">
        <v>48059</v>
      </c>
    </row>
    <row r="13" spans="1:12" ht="15">
      <c r="A13" s="373" t="s">
        <v>109</v>
      </c>
      <c r="B13" s="164"/>
      <c r="C13" s="164"/>
      <c r="D13" s="370" t="s">
        <v>101</v>
      </c>
      <c r="E13" s="371">
        <v>37875</v>
      </c>
      <c r="F13" s="121">
        <v>1020</v>
      </c>
      <c r="G13" s="372">
        <v>0.51</v>
      </c>
      <c r="H13" s="372">
        <v>0.51</v>
      </c>
      <c r="I13" s="170">
        <v>327</v>
      </c>
      <c r="J13" s="170">
        <v>2262</v>
      </c>
      <c r="K13" s="170">
        <v>0</v>
      </c>
      <c r="L13" s="170">
        <v>510</v>
      </c>
    </row>
    <row r="14" spans="1:12" ht="15">
      <c r="A14" s="373" t="s">
        <v>110</v>
      </c>
      <c r="B14" s="164"/>
      <c r="C14" s="164"/>
      <c r="D14" s="370" t="s">
        <v>101</v>
      </c>
      <c r="E14" s="371">
        <v>37938</v>
      </c>
      <c r="F14" s="121">
        <v>1000</v>
      </c>
      <c r="G14" s="372">
        <v>1</v>
      </c>
      <c r="H14" s="372">
        <v>1</v>
      </c>
      <c r="I14" s="170">
        <v>3962</v>
      </c>
      <c r="J14" s="170">
        <v>36087</v>
      </c>
      <c r="K14" s="170">
        <v>0</v>
      </c>
      <c r="L14" s="170">
        <v>1000</v>
      </c>
    </row>
    <row r="15" spans="1:12" ht="15">
      <c r="A15" s="169" t="s">
        <v>111</v>
      </c>
      <c r="B15" s="164"/>
      <c r="C15" s="164"/>
      <c r="D15" s="370" t="s">
        <v>101</v>
      </c>
      <c r="E15" s="371">
        <v>38370</v>
      </c>
      <c r="F15" s="121">
        <v>10</v>
      </c>
      <c r="G15" s="372">
        <v>0.023</v>
      </c>
      <c r="H15" s="372">
        <v>0.023</v>
      </c>
      <c r="I15" s="170">
        <v>-71</v>
      </c>
      <c r="J15" s="170">
        <v>1978</v>
      </c>
      <c r="K15" s="170">
        <v>0</v>
      </c>
      <c r="L15" s="170">
        <v>50</v>
      </c>
    </row>
    <row r="16" spans="1:12" ht="15">
      <c r="A16" s="169" t="s">
        <v>112</v>
      </c>
      <c r="B16" s="164"/>
      <c r="C16" s="164"/>
      <c r="D16" s="370" t="s">
        <v>101</v>
      </c>
      <c r="E16" s="371">
        <v>38849</v>
      </c>
      <c r="F16" s="121">
        <v>1150</v>
      </c>
      <c r="G16" s="372">
        <v>0.16</v>
      </c>
      <c r="H16" s="372">
        <v>0.16</v>
      </c>
      <c r="I16" s="170">
        <v>-737</v>
      </c>
      <c r="J16" s="170">
        <v>2376</v>
      </c>
      <c r="K16" s="170">
        <v>0</v>
      </c>
      <c r="L16" s="170">
        <v>640</v>
      </c>
    </row>
    <row r="17" spans="1:12" ht="15">
      <c r="A17" s="169" t="s">
        <v>113</v>
      </c>
      <c r="B17" s="164"/>
      <c r="C17" s="164"/>
      <c r="D17" s="370" t="s">
        <v>114</v>
      </c>
      <c r="E17" s="371">
        <v>39161</v>
      </c>
      <c r="F17" s="121">
        <v>33400</v>
      </c>
      <c r="G17" s="372">
        <v>0.34</v>
      </c>
      <c r="H17" s="372">
        <v>0.34</v>
      </c>
      <c r="I17" s="170">
        <v>-528</v>
      </c>
      <c r="J17" s="170">
        <v>2199</v>
      </c>
      <c r="K17" s="170">
        <v>0</v>
      </c>
      <c r="L17" s="170">
        <v>4020</v>
      </c>
    </row>
    <row r="18" spans="1:12" ht="15">
      <c r="A18" s="169" t="s">
        <v>115</v>
      </c>
      <c r="B18" s="164"/>
      <c r="C18" s="164"/>
      <c r="D18" s="370" t="s">
        <v>101</v>
      </c>
      <c r="E18" s="371">
        <v>38961</v>
      </c>
      <c r="F18" s="121">
        <v>3500</v>
      </c>
      <c r="G18" s="372">
        <v>0.35</v>
      </c>
      <c r="H18" s="372">
        <v>0.35</v>
      </c>
      <c r="I18" s="170">
        <v>-662</v>
      </c>
      <c r="J18" s="170">
        <v>9503</v>
      </c>
      <c r="K18" s="170">
        <v>0</v>
      </c>
      <c r="L18" s="170">
        <v>3500</v>
      </c>
    </row>
    <row r="19" spans="1:12" ht="15">
      <c r="A19" s="374" t="s">
        <v>116</v>
      </c>
      <c r="B19" s="375"/>
      <c r="C19" s="375"/>
      <c r="D19" s="376"/>
      <c r="E19" s="377"/>
      <c r="F19" s="378">
        <f>SUM(F7:F18)</f>
        <v>6231258</v>
      </c>
      <c r="G19" s="378"/>
      <c r="H19" s="378"/>
      <c r="I19" s="378">
        <f>SUM(I7:I18)</f>
        <v>-4197</v>
      </c>
      <c r="J19" s="378">
        <f>SUM(J7:J18)</f>
        <v>146560</v>
      </c>
      <c r="K19" s="378">
        <f>SUM(K7:K18)</f>
        <v>168</v>
      </c>
      <c r="L19" s="378">
        <f>SUM(L7:L18)</f>
        <v>64947</v>
      </c>
    </row>
    <row r="20" spans="1:12" ht="15">
      <c r="A20" s="374"/>
      <c r="B20" s="375"/>
      <c r="C20" s="375"/>
      <c r="D20" s="376"/>
      <c r="E20" s="377"/>
      <c r="F20" s="378"/>
      <c r="G20" s="378"/>
      <c r="H20" s="378"/>
      <c r="I20" s="378"/>
      <c r="J20" s="378"/>
      <c r="K20" s="378"/>
      <c r="L20" s="378"/>
    </row>
    <row r="21" spans="1:12" ht="30">
      <c r="A21" s="169" t="s">
        <v>117</v>
      </c>
      <c r="B21" s="375"/>
      <c r="C21" s="375"/>
      <c r="D21" s="370" t="s">
        <v>101</v>
      </c>
      <c r="E21" s="377"/>
      <c r="F21" s="378"/>
      <c r="G21" s="378"/>
      <c r="H21" s="378"/>
      <c r="I21" s="378"/>
      <c r="J21" s="378"/>
      <c r="K21" s="378">
        <v>332</v>
      </c>
      <c r="L21" s="378">
        <v>332</v>
      </c>
    </row>
    <row r="22" spans="1:12" ht="15">
      <c r="A22" s="374"/>
      <c r="B22" s="375"/>
      <c r="C22" s="375"/>
      <c r="D22" s="376"/>
      <c r="E22" s="377"/>
      <c r="F22" s="378"/>
      <c r="G22" s="378"/>
      <c r="H22" s="378"/>
      <c r="I22" s="378"/>
      <c r="J22" s="378"/>
      <c r="K22" s="378"/>
      <c r="L22" s="378"/>
    </row>
    <row r="23" spans="1:12" ht="15">
      <c r="A23" s="152" t="s">
        <v>705</v>
      </c>
      <c r="B23" s="152"/>
      <c r="C23" s="152"/>
      <c r="D23" s="171"/>
      <c r="E23" s="171"/>
      <c r="F23" s="379"/>
      <c r="G23" s="379"/>
      <c r="H23" s="379"/>
      <c r="I23" s="379">
        <f>SUM(I19:I21)</f>
        <v>-4197</v>
      </c>
      <c r="J23" s="379">
        <f>SUM(J19:J21)</f>
        <v>146560</v>
      </c>
      <c r="K23" s="379">
        <f>SUM(K19:K21)</f>
        <v>500</v>
      </c>
      <c r="L23" s="379">
        <f>SUM(L19:L21)</f>
        <v>65279</v>
      </c>
    </row>
    <row r="25" ht="15">
      <c r="A25" s="380"/>
    </row>
    <row r="29" ht="12.75">
      <c r="A29" t="s">
        <v>118</v>
      </c>
    </row>
    <row r="31" ht="12.75">
      <c r="A31" s="351"/>
    </row>
  </sheetData>
  <sheetProtection/>
  <printOptions/>
  <pageMargins left="0.7874015748031497" right="0.7874015748031497" top="0.984251968503937" bottom="0.984251968503937" header="0.5118110236220472" footer="0.5118110236220472"/>
  <pageSetup fitToHeight="1" fitToWidth="1" horizontalDpi="600" verticalDpi="600" orientation="portrait" paperSize="9" scale="52" r:id="rId1"/>
  <headerFooter alignWithMargins="0">
    <oddHeader xml:space="preserve">&amp;LUniversiteter og høyskoler - standard mal for årsregnskap </oddHeader>
    <oddFooter>&amp;LDato: 02.12.2009
Versjon: 3&amp;R&amp;D &amp;T</oddFooter>
  </headerFooter>
</worksheet>
</file>

<file path=xl/worksheets/sheet15.xml><?xml version="1.0" encoding="utf-8"?>
<worksheet xmlns="http://schemas.openxmlformats.org/spreadsheetml/2006/main" xmlns:r="http://schemas.openxmlformats.org/officeDocument/2006/relationships">
  <sheetPr>
    <pageSetUpPr fitToPage="1"/>
  </sheetPr>
  <dimension ref="A2:G23"/>
  <sheetViews>
    <sheetView workbookViewId="0" topLeftCell="A1">
      <selection activeCell="K26" sqref="K26"/>
    </sheetView>
  </sheetViews>
  <sheetFormatPr defaultColWidth="11.421875" defaultRowHeight="15" customHeight="1"/>
  <cols>
    <col min="4" max="4" width="13.00390625" style="0" customWidth="1"/>
    <col min="5" max="5" width="11.28125" style="0" bestFit="1" customWidth="1"/>
    <col min="6" max="6" width="10.140625" style="0" bestFit="1" customWidth="1"/>
  </cols>
  <sheetData>
    <row r="2" spans="1:7" ht="15" customHeight="1">
      <c r="A2" s="21" t="s">
        <v>543</v>
      </c>
      <c r="B2" s="21"/>
      <c r="C2" s="21"/>
      <c r="D2" s="23"/>
      <c r="E2" s="7"/>
      <c r="F2" s="7"/>
      <c r="G2" s="7"/>
    </row>
    <row r="3" spans="1:6" ht="15" customHeight="1">
      <c r="A3" s="146"/>
      <c r="B3" s="146"/>
      <c r="C3" s="146"/>
      <c r="D3" s="173"/>
      <c r="E3" s="8"/>
      <c r="F3" s="8"/>
    </row>
    <row r="4" spans="1:7" ht="15" customHeight="1">
      <c r="A4" s="146"/>
      <c r="B4" s="146"/>
      <c r="C4" s="146"/>
      <c r="D4" s="173"/>
      <c r="E4" s="101">
        <f>Resultatregnskap!C5</f>
        <v>40298</v>
      </c>
      <c r="F4" s="102">
        <f>Resultatregnskap!D5</f>
        <v>39933</v>
      </c>
      <c r="G4" s="102">
        <f>Resultatregnskap!E5</f>
        <v>40178</v>
      </c>
    </row>
    <row r="5" spans="1:7" ht="15" customHeight="1">
      <c r="A5" s="146"/>
      <c r="B5" s="146"/>
      <c r="C5" s="146"/>
      <c r="D5" s="173"/>
      <c r="E5" s="8"/>
      <c r="F5" s="8"/>
      <c r="G5" s="8"/>
    </row>
    <row r="6" spans="1:7" ht="15" customHeight="1">
      <c r="A6" s="188" t="s">
        <v>433</v>
      </c>
      <c r="B6" s="146"/>
      <c r="C6" s="146"/>
      <c r="D6" s="173"/>
      <c r="E6" s="8"/>
      <c r="F6" s="8"/>
      <c r="G6" s="8"/>
    </row>
    <row r="7" spans="1:7" ht="15" customHeight="1">
      <c r="A7" s="51" t="s">
        <v>440</v>
      </c>
      <c r="B7" s="28"/>
      <c r="C7" s="28"/>
      <c r="D7" s="29"/>
      <c r="E7" s="174">
        <v>0</v>
      </c>
      <c r="F7" s="175">
        <v>0</v>
      </c>
      <c r="G7" s="175">
        <v>0</v>
      </c>
    </row>
    <row r="8" spans="1:7" ht="15" customHeight="1">
      <c r="A8" s="176" t="s">
        <v>441</v>
      </c>
      <c r="B8" s="31"/>
      <c r="C8" s="31"/>
      <c r="D8" s="31"/>
      <c r="E8" s="121">
        <v>868</v>
      </c>
      <c r="F8" s="177">
        <v>499</v>
      </c>
      <c r="G8" s="177">
        <v>868</v>
      </c>
    </row>
    <row r="9" spans="1:7" ht="15" customHeight="1">
      <c r="A9" s="178" t="s">
        <v>419</v>
      </c>
      <c r="B9" s="33"/>
      <c r="C9" s="33"/>
      <c r="D9" s="34"/>
      <c r="E9" s="179">
        <f>SUM(E7:E8)</f>
        <v>868</v>
      </c>
      <c r="F9" s="180">
        <f>SUM(F7:F8)</f>
        <v>499</v>
      </c>
      <c r="G9" s="180">
        <f>SUM(G7:G8)</f>
        <v>868</v>
      </c>
    </row>
    <row r="10" spans="1:7" ht="15" customHeight="1">
      <c r="A10" s="35"/>
      <c r="B10" s="35"/>
      <c r="C10" s="35"/>
      <c r="D10" s="181"/>
      <c r="E10" s="182"/>
      <c r="F10" s="183"/>
      <c r="G10" s="183"/>
    </row>
    <row r="11" spans="1:7" ht="15" customHeight="1">
      <c r="A11" s="35"/>
      <c r="B11" s="35"/>
      <c r="C11" s="35"/>
      <c r="D11" s="181"/>
      <c r="E11" s="182"/>
      <c r="F11" s="183"/>
      <c r="G11" s="183"/>
    </row>
    <row r="12" spans="1:7" ht="15" customHeight="1">
      <c r="A12" s="189" t="s">
        <v>434</v>
      </c>
      <c r="B12" s="28"/>
      <c r="C12" s="28"/>
      <c r="D12" s="184"/>
      <c r="E12" s="174"/>
      <c r="F12" s="175"/>
      <c r="G12" s="175"/>
    </row>
    <row r="13" spans="1:7" ht="15" customHeight="1">
      <c r="A13" s="190" t="s">
        <v>435</v>
      </c>
      <c r="B13" s="28"/>
      <c r="C13" s="28"/>
      <c r="D13" s="28"/>
      <c r="E13" s="174">
        <v>0</v>
      </c>
      <c r="F13" s="175">
        <v>0</v>
      </c>
      <c r="G13" s="175">
        <v>0</v>
      </c>
    </row>
    <row r="14" spans="1:7" ht="15" customHeight="1">
      <c r="A14" s="191" t="s">
        <v>436</v>
      </c>
      <c r="B14" s="36"/>
      <c r="C14" s="36"/>
      <c r="D14" s="184"/>
      <c r="E14" s="121">
        <v>0</v>
      </c>
      <c r="F14" s="177">
        <v>0</v>
      </c>
      <c r="G14" s="177">
        <v>0</v>
      </c>
    </row>
    <row r="15" spans="1:7" ht="15" customHeight="1">
      <c r="A15" s="185" t="s">
        <v>437</v>
      </c>
      <c r="B15" s="186"/>
      <c r="C15" s="186"/>
      <c r="D15" s="187"/>
      <c r="E15" s="179">
        <f>SUM(E13:E14)</f>
        <v>0</v>
      </c>
      <c r="F15" s="180">
        <f>SUM(F13:F14)</f>
        <v>0</v>
      </c>
      <c r="G15" s="180">
        <f>SUM(G13:G14)</f>
        <v>0</v>
      </c>
    </row>
    <row r="16" spans="1:7" ht="15" customHeight="1">
      <c r="A16" s="8"/>
      <c r="B16" s="8"/>
      <c r="C16" s="8"/>
      <c r="D16" s="8"/>
      <c r="E16" s="113"/>
      <c r="F16" s="114"/>
      <c r="G16" s="114"/>
    </row>
    <row r="17" spans="1:7" ht="15" customHeight="1">
      <c r="A17" s="19" t="s">
        <v>438</v>
      </c>
      <c r="B17" s="20"/>
      <c r="C17" s="20"/>
      <c r="D17" s="20"/>
      <c r="E17" s="119">
        <f>+E9-E15</f>
        <v>868</v>
      </c>
      <c r="F17" s="120">
        <f>+F9-F15</f>
        <v>499</v>
      </c>
      <c r="G17" s="120">
        <f>+G9-G15</f>
        <v>868</v>
      </c>
    </row>
    <row r="19" ht="15" customHeight="1">
      <c r="A19" s="196"/>
    </row>
    <row r="20" ht="15" customHeight="1">
      <c r="A20" s="196"/>
    </row>
    <row r="21" ht="15" customHeight="1">
      <c r="A21" s="17"/>
    </row>
    <row r="22" ht="15" customHeight="1">
      <c r="A22" s="17"/>
    </row>
    <row r="23" ht="15" customHeight="1">
      <c r="A23" s="17"/>
    </row>
  </sheetData>
  <sheetProtection/>
  <printOptions/>
  <pageMargins left="0.7874015748031497" right="0.7874015748031497" top="0.984251968503937" bottom="0.984251968503937" header="0.5118110236220472" footer="0.5118110236220472"/>
  <pageSetup fitToHeight="1" fitToWidth="1" horizontalDpi="600" verticalDpi="600" orientation="portrait" paperSize="9" r:id="rId2"/>
  <headerFooter alignWithMargins="0">
    <oddHeader xml:space="preserve">&amp;LUniversiteter og høyskoler - standard mal for årsregnskap </oddHeader>
    <oddFooter>&amp;LDato: 02.12.2009
Versjon: 3&amp;R&amp;D &amp;T</oddFooter>
  </headerFooter>
  <drawing r:id="rId1"/>
</worksheet>
</file>

<file path=xl/worksheets/sheet16.xml><?xml version="1.0" encoding="utf-8"?>
<worksheet xmlns="http://schemas.openxmlformats.org/spreadsheetml/2006/main" xmlns:r="http://schemas.openxmlformats.org/officeDocument/2006/relationships">
  <sheetPr>
    <pageSetUpPr fitToPage="1"/>
  </sheetPr>
  <dimension ref="A2:R77"/>
  <sheetViews>
    <sheetView workbookViewId="0" topLeftCell="A42">
      <selection activeCell="M54" sqref="M54"/>
    </sheetView>
  </sheetViews>
  <sheetFormatPr defaultColWidth="11.421875" defaultRowHeight="12.75"/>
  <cols>
    <col min="1" max="1" width="52.7109375" style="0" customWidth="1"/>
    <col min="3" max="6" width="11.421875" style="0" hidden="1" customWidth="1"/>
    <col min="7" max="7" width="2.140625" style="0" hidden="1" customWidth="1"/>
    <col min="8" max="9" width="15.140625" style="0" customWidth="1"/>
    <col min="10" max="10" width="13.00390625" style="0" customWidth="1"/>
    <col min="13" max="13" width="14.00390625" style="0" customWidth="1"/>
  </cols>
  <sheetData>
    <row r="2" spans="1:14" ht="15">
      <c r="A2" s="6" t="s">
        <v>30</v>
      </c>
      <c r="B2" s="7"/>
      <c r="C2" s="7"/>
      <c r="D2" s="7"/>
      <c r="E2" s="7"/>
      <c r="F2" s="52"/>
      <c r="G2" s="7"/>
      <c r="H2" s="6"/>
      <c r="I2" s="6"/>
      <c r="J2" s="6"/>
      <c r="K2" s="6"/>
      <c r="L2" s="6"/>
      <c r="M2" s="11"/>
      <c r="N2" s="11"/>
    </row>
    <row r="3" spans="1:14" ht="15">
      <c r="A3" s="13"/>
      <c r="B3" s="8"/>
      <c r="C3" s="8"/>
      <c r="D3" s="8"/>
      <c r="E3" s="8"/>
      <c r="F3" s="1"/>
      <c r="G3" s="8"/>
      <c r="H3" s="5"/>
      <c r="I3" s="5"/>
      <c r="J3" s="5"/>
      <c r="K3" s="5"/>
      <c r="L3" s="5"/>
      <c r="M3" s="8"/>
      <c r="N3" s="8"/>
    </row>
    <row r="4" spans="1:14" ht="51.75" customHeight="1">
      <c r="A4" s="445" t="s">
        <v>31</v>
      </c>
      <c r="B4" s="449"/>
      <c r="C4" s="449"/>
      <c r="D4" s="449"/>
      <c r="E4" s="449"/>
      <c r="F4" s="449"/>
      <c r="G4" s="449"/>
      <c r="H4" s="449"/>
      <c r="I4" s="449"/>
      <c r="J4" s="449"/>
      <c r="K4" s="449"/>
      <c r="L4" s="449"/>
      <c r="M4" s="273"/>
      <c r="N4" s="345"/>
    </row>
    <row r="5" spans="1:14" ht="15">
      <c r="A5" s="8"/>
      <c r="B5" s="8"/>
      <c r="C5" s="8"/>
      <c r="D5" s="8"/>
      <c r="E5" s="8"/>
      <c r="F5" s="5"/>
      <c r="G5" s="8"/>
      <c r="H5" s="8"/>
      <c r="I5" s="8"/>
      <c r="J5" s="8"/>
      <c r="K5" s="8"/>
      <c r="L5" s="8"/>
      <c r="M5" s="8"/>
      <c r="N5" s="8"/>
    </row>
    <row r="6" spans="1:14" ht="15">
      <c r="A6" s="8" t="s">
        <v>32</v>
      </c>
      <c r="B6" s="8"/>
      <c r="C6" s="8"/>
      <c r="D6" s="8"/>
      <c r="E6" s="8"/>
      <c r="F6" s="5"/>
      <c r="G6" s="8"/>
      <c r="H6" s="8"/>
      <c r="I6" s="8"/>
      <c r="J6" s="8"/>
      <c r="K6" s="8"/>
      <c r="L6" s="8"/>
      <c r="M6" s="8"/>
      <c r="N6" s="8"/>
    </row>
    <row r="7" spans="1:14" ht="15">
      <c r="A7" s="8"/>
      <c r="B7" s="8"/>
      <c r="C7" s="8"/>
      <c r="D7" s="8"/>
      <c r="E7" s="8"/>
      <c r="F7" s="5"/>
      <c r="G7" s="8"/>
      <c r="H7" s="8"/>
      <c r="I7" s="8"/>
      <c r="J7" s="8"/>
      <c r="K7" s="8"/>
      <c r="L7" s="8"/>
      <c r="M7" s="8"/>
      <c r="N7" s="8"/>
    </row>
    <row r="8" spans="1:14" ht="15">
      <c r="A8" s="381" t="s">
        <v>33</v>
      </c>
      <c r="B8" s="8"/>
      <c r="C8" s="8"/>
      <c r="D8" s="8"/>
      <c r="E8" s="8"/>
      <c r="F8" s="5"/>
      <c r="G8" s="8"/>
      <c r="H8" s="8"/>
      <c r="I8" s="8"/>
      <c r="J8" s="8"/>
      <c r="K8" s="8"/>
      <c r="L8" s="8"/>
      <c r="M8" s="8"/>
      <c r="N8" s="8"/>
    </row>
    <row r="9" spans="1:11" ht="15" customHeight="1">
      <c r="A9" s="8"/>
      <c r="B9" s="8"/>
      <c r="C9" s="8"/>
      <c r="D9" s="8"/>
      <c r="E9" s="8"/>
      <c r="F9" s="1"/>
      <c r="G9" s="10"/>
      <c r="H9" s="101">
        <v>40298</v>
      </c>
      <c r="I9" s="102">
        <v>40178</v>
      </c>
      <c r="J9" s="382" t="s">
        <v>529</v>
      </c>
      <c r="K9" s="457"/>
    </row>
    <row r="10" spans="1:11" ht="15" customHeight="1">
      <c r="A10" s="8"/>
      <c r="B10" s="8"/>
      <c r="C10" s="8"/>
      <c r="D10" s="8"/>
      <c r="E10" s="8"/>
      <c r="F10" s="1"/>
      <c r="G10" s="10"/>
      <c r="H10" s="101"/>
      <c r="I10" s="102"/>
      <c r="J10" s="382"/>
      <c r="K10" s="457"/>
    </row>
    <row r="11" spans="1:11" ht="15" customHeight="1">
      <c r="A11" s="383" t="s">
        <v>487</v>
      </c>
      <c r="B11" s="8"/>
      <c r="C11" s="8"/>
      <c r="D11" s="8"/>
      <c r="E11" s="8"/>
      <c r="F11" s="1"/>
      <c r="G11" s="10"/>
      <c r="H11" s="9"/>
      <c r="I11" s="10"/>
      <c r="J11" s="10"/>
      <c r="K11" s="457"/>
    </row>
    <row r="12" spans="1:11" ht="15" customHeight="1">
      <c r="A12" s="18" t="s">
        <v>508</v>
      </c>
      <c r="B12" s="8"/>
      <c r="C12" s="8"/>
      <c r="D12" s="8"/>
      <c r="E12" s="8"/>
      <c r="F12" s="1"/>
      <c r="G12" s="10"/>
      <c r="H12" s="113"/>
      <c r="I12" s="114"/>
      <c r="J12" s="114"/>
      <c r="K12" s="457"/>
    </row>
    <row r="13" spans="1:13" ht="15" customHeight="1">
      <c r="A13" s="205" t="s">
        <v>34</v>
      </c>
      <c r="B13" s="8"/>
      <c r="C13" s="8"/>
      <c r="D13" s="8"/>
      <c r="E13" s="8"/>
      <c r="F13" s="1"/>
      <c r="G13" s="10"/>
      <c r="H13" s="113">
        <v>25223</v>
      </c>
      <c r="I13" s="113">
        <v>103426</v>
      </c>
      <c r="J13" s="114">
        <f>H13-I13</f>
        <v>-78203</v>
      </c>
      <c r="K13" s="457"/>
      <c r="M13" s="114"/>
    </row>
    <row r="14" spans="1:13" ht="15" customHeight="1">
      <c r="A14" s="205" t="s">
        <v>149</v>
      </c>
      <c r="B14" s="8"/>
      <c r="C14" s="8"/>
      <c r="D14" s="8"/>
      <c r="E14" s="8"/>
      <c r="F14" s="1"/>
      <c r="G14" s="10"/>
      <c r="H14" s="113">
        <v>50143</v>
      </c>
      <c r="I14" s="113">
        <v>39578</v>
      </c>
      <c r="J14" s="114">
        <f>H14-I14</f>
        <v>10565</v>
      </c>
      <c r="K14" s="457"/>
      <c r="M14" s="114"/>
    </row>
    <row r="15" spans="1:12" ht="15" customHeight="1">
      <c r="A15" s="384" t="s">
        <v>509</v>
      </c>
      <c r="B15" s="8"/>
      <c r="C15" s="8"/>
      <c r="D15" s="8"/>
      <c r="E15" s="8"/>
      <c r="F15" s="1"/>
      <c r="G15" s="10"/>
      <c r="H15" s="113">
        <f>SUBTOTAL(9,H13:H14)</f>
        <v>75366</v>
      </c>
      <c r="I15" s="113">
        <f>SUBTOTAL(9,I13:I14)</f>
        <v>143004</v>
      </c>
      <c r="J15" s="113">
        <f>SUBTOTAL(9,J13:J14)</f>
        <v>-67638</v>
      </c>
      <c r="K15" s="457"/>
      <c r="L15" s="324" t="s">
        <v>626</v>
      </c>
    </row>
    <row r="16" spans="1:11" ht="15" customHeight="1">
      <c r="A16" s="18" t="s">
        <v>510</v>
      </c>
      <c r="B16" s="8"/>
      <c r="C16" s="8"/>
      <c r="D16" s="8"/>
      <c r="E16" s="8"/>
      <c r="F16" s="1"/>
      <c r="G16" s="10"/>
      <c r="H16" s="113"/>
      <c r="I16" s="113"/>
      <c r="J16" s="114"/>
      <c r="K16" s="457"/>
    </row>
    <row r="17" spans="1:11" ht="15" customHeight="1">
      <c r="A17" s="385" t="s">
        <v>35</v>
      </c>
      <c r="B17" s="8"/>
      <c r="C17" s="8"/>
      <c r="D17" s="8"/>
      <c r="E17" s="8"/>
      <c r="F17" s="1"/>
      <c r="G17" s="10"/>
      <c r="H17" s="113">
        <v>3793</v>
      </c>
      <c r="I17" s="113">
        <v>1268</v>
      </c>
      <c r="J17" s="114">
        <f aca="true" t="shared" si="0" ref="J17:J23">H17-I17</f>
        <v>2525</v>
      </c>
      <c r="K17" s="457"/>
    </row>
    <row r="18" spans="1:11" ht="15" customHeight="1">
      <c r="A18" s="385" t="s">
        <v>150</v>
      </c>
      <c r="B18" s="8"/>
      <c r="C18" s="8"/>
      <c r="D18" s="8"/>
      <c r="E18" s="8"/>
      <c r="F18" s="1"/>
      <c r="G18" s="10"/>
      <c r="H18" s="113">
        <v>0</v>
      </c>
      <c r="I18" s="113">
        <v>0</v>
      </c>
      <c r="J18" s="114"/>
      <c r="K18" s="457"/>
    </row>
    <row r="19" spans="1:11" ht="15" customHeight="1">
      <c r="A19" s="385" t="s">
        <v>36</v>
      </c>
      <c r="B19" s="8"/>
      <c r="C19" s="8"/>
      <c r="D19" s="8"/>
      <c r="E19" s="8"/>
      <c r="F19" s="1"/>
      <c r="G19" s="10"/>
      <c r="H19" s="113">
        <v>3845</v>
      </c>
      <c r="I19" s="113">
        <v>4290</v>
      </c>
      <c r="J19" s="114">
        <f t="shared" si="0"/>
        <v>-445</v>
      </c>
      <c r="K19" s="457"/>
    </row>
    <row r="20" spans="1:11" ht="15" customHeight="1">
      <c r="A20" s="385" t="s">
        <v>37</v>
      </c>
      <c r="B20" s="8"/>
      <c r="C20" s="8"/>
      <c r="D20" s="8"/>
      <c r="E20" s="8"/>
      <c r="F20" s="1"/>
      <c r="G20" s="10"/>
      <c r="H20" s="113">
        <v>4367</v>
      </c>
      <c r="I20" s="113">
        <v>3531</v>
      </c>
      <c r="J20" s="114">
        <f t="shared" si="0"/>
        <v>836</v>
      </c>
      <c r="K20" s="457"/>
    </row>
    <row r="21" spans="1:11" ht="15" customHeight="1">
      <c r="A21" s="385" t="s">
        <v>38</v>
      </c>
      <c r="B21" s="8"/>
      <c r="C21" s="8"/>
      <c r="D21" s="8"/>
      <c r="E21" s="8"/>
      <c r="F21" s="1"/>
      <c r="G21" s="10"/>
      <c r="H21" s="113">
        <v>3841</v>
      </c>
      <c r="I21" s="113">
        <v>4656</v>
      </c>
      <c r="J21" s="114">
        <f t="shared" si="0"/>
        <v>-815</v>
      </c>
      <c r="K21" s="457"/>
    </row>
    <row r="22" spans="1:11" ht="15">
      <c r="A22" s="385" t="s">
        <v>39</v>
      </c>
      <c r="B22" s="8"/>
      <c r="C22" s="8"/>
      <c r="D22" s="8"/>
      <c r="E22" s="8"/>
      <c r="F22" s="1"/>
      <c r="G22" s="10"/>
      <c r="H22" s="113">
        <v>49146</v>
      </c>
      <c r="I22" s="113">
        <v>52643</v>
      </c>
      <c r="J22" s="114">
        <f t="shared" si="0"/>
        <v>-3497</v>
      </c>
      <c r="K22" s="457"/>
    </row>
    <row r="23" spans="1:11" ht="15">
      <c r="A23" s="385" t="s">
        <v>40</v>
      </c>
      <c r="B23" s="8"/>
      <c r="C23" s="8"/>
      <c r="D23" s="8"/>
      <c r="E23" s="8"/>
      <c r="F23" s="1"/>
      <c r="G23" s="10"/>
      <c r="H23" s="113">
        <v>51154</v>
      </c>
      <c r="I23" s="113">
        <v>43520</v>
      </c>
      <c r="J23" s="114">
        <f t="shared" si="0"/>
        <v>7634</v>
      </c>
      <c r="K23" s="457"/>
    </row>
    <row r="24" spans="1:12" ht="15">
      <c r="A24" s="386" t="s">
        <v>511</v>
      </c>
      <c r="B24" s="8"/>
      <c r="C24" s="8"/>
      <c r="D24" s="8"/>
      <c r="E24" s="8"/>
      <c r="F24" s="1"/>
      <c r="G24" s="10"/>
      <c r="H24" s="113">
        <f>SUBTOTAL(9,H17:H23)</f>
        <v>116146</v>
      </c>
      <c r="I24" s="113">
        <f>SUBTOTAL(9,I17:I23)</f>
        <v>109908</v>
      </c>
      <c r="J24" s="113">
        <f>SUBTOTAL(9,J17:J23)</f>
        <v>6238</v>
      </c>
      <c r="K24" s="10"/>
      <c r="L24" s="324" t="s">
        <v>627</v>
      </c>
    </row>
    <row r="25" spans="1:11" ht="15">
      <c r="A25" s="386" t="s">
        <v>512</v>
      </c>
      <c r="B25" s="8"/>
      <c r="C25" s="8"/>
      <c r="D25" s="8"/>
      <c r="E25" s="8"/>
      <c r="F25" s="1"/>
      <c r="G25" s="10"/>
      <c r="H25" s="113"/>
      <c r="I25" s="113"/>
      <c r="J25" s="114"/>
      <c r="K25" s="114"/>
    </row>
    <row r="26" spans="1:11" ht="15">
      <c r="A26" s="385" t="s">
        <v>41</v>
      </c>
      <c r="B26" s="8"/>
      <c r="C26" s="8"/>
      <c r="D26" s="8"/>
      <c r="E26" s="8"/>
      <c r="F26" s="1"/>
      <c r="G26" s="10"/>
      <c r="H26" s="113">
        <v>10864</v>
      </c>
      <c r="I26" s="113">
        <v>16037</v>
      </c>
      <c r="J26" s="114">
        <f>H26-I26</f>
        <v>-5173</v>
      </c>
      <c r="K26" s="114"/>
    </row>
    <row r="27" spans="1:11" ht="15">
      <c r="A27" s="385" t="s">
        <v>42</v>
      </c>
      <c r="B27" s="8"/>
      <c r="C27" s="8"/>
      <c r="D27" s="8"/>
      <c r="E27" s="8"/>
      <c r="F27" s="1"/>
      <c r="G27" s="10"/>
      <c r="H27" s="113">
        <v>105853</v>
      </c>
      <c r="I27" s="113">
        <v>60919</v>
      </c>
      <c r="J27" s="114">
        <f>H27-I27</f>
        <v>44934</v>
      </c>
      <c r="K27" s="114"/>
    </row>
    <row r="28" spans="1:11" ht="15">
      <c r="A28" s="385" t="s">
        <v>43</v>
      </c>
      <c r="B28" s="8"/>
      <c r="C28" s="8"/>
      <c r="D28" s="8"/>
      <c r="E28" s="8"/>
      <c r="F28" s="1"/>
      <c r="G28" s="10"/>
      <c r="H28" s="113"/>
      <c r="I28" s="113"/>
      <c r="J28" s="114">
        <f>H28-I28</f>
        <v>0</v>
      </c>
      <c r="K28" s="114"/>
    </row>
    <row r="29" spans="1:12" ht="15">
      <c r="A29" s="386" t="s">
        <v>513</v>
      </c>
      <c r="B29" s="8"/>
      <c r="C29" s="8"/>
      <c r="D29" s="8"/>
      <c r="E29" s="8"/>
      <c r="F29" s="1"/>
      <c r="G29" s="10"/>
      <c r="H29" s="113">
        <f>SUBTOTAL(9,H26:H28)</f>
        <v>116717</v>
      </c>
      <c r="I29" s="113">
        <f>SUBTOTAL(9,I26:I28)</f>
        <v>76956</v>
      </c>
      <c r="J29" s="113">
        <f>SUBTOTAL(9,J26:J28)</f>
        <v>39761</v>
      </c>
      <c r="K29" s="114"/>
      <c r="L29" s="324" t="s">
        <v>628</v>
      </c>
    </row>
    <row r="30" spans="1:11" ht="15">
      <c r="A30" s="387" t="s">
        <v>488</v>
      </c>
      <c r="B30" s="387"/>
      <c r="C30" s="387"/>
      <c r="D30" s="387"/>
      <c r="E30" s="387"/>
      <c r="F30" s="388"/>
      <c r="G30" s="389"/>
      <c r="H30" s="390">
        <f>SUBTOTAL(9,H12:H29)</f>
        <v>308229</v>
      </c>
      <c r="I30" s="390">
        <f>SUBTOTAL(9,I12:I29)</f>
        <v>329868</v>
      </c>
      <c r="J30" s="390">
        <f>SUBTOTAL(9,J12:J29)</f>
        <v>-21639</v>
      </c>
      <c r="K30" s="114"/>
    </row>
    <row r="31" spans="1:11" ht="15">
      <c r="A31" s="385"/>
      <c r="B31" s="8"/>
      <c r="C31" s="8"/>
      <c r="D31" s="8"/>
      <c r="E31" s="8"/>
      <c r="F31" s="1"/>
      <c r="G31" s="10"/>
      <c r="H31" s="113"/>
      <c r="I31" s="114"/>
      <c r="J31" s="114"/>
      <c r="K31" s="114"/>
    </row>
    <row r="32" spans="1:11" ht="15">
      <c r="A32" s="383" t="s">
        <v>458</v>
      </c>
      <c r="B32" s="8"/>
      <c r="C32" s="8"/>
      <c r="D32" s="8"/>
      <c r="E32" s="8"/>
      <c r="F32" s="1"/>
      <c r="G32" s="10"/>
      <c r="H32" s="113"/>
      <c r="I32" s="113"/>
      <c r="J32" s="114"/>
      <c r="K32" s="114"/>
    </row>
    <row r="33" spans="1:13" ht="15">
      <c r="A33" s="8" t="s">
        <v>44</v>
      </c>
      <c r="B33" s="8"/>
      <c r="C33" s="8"/>
      <c r="D33" s="8"/>
      <c r="E33" s="8"/>
      <c r="F33" s="1"/>
      <c r="G33" s="8"/>
      <c r="H33" s="113">
        <v>526</v>
      </c>
      <c r="I33" s="113">
        <v>-2905</v>
      </c>
      <c r="J33" s="116">
        <f>SUM(H33-I33)</f>
        <v>3431</v>
      </c>
      <c r="L33" s="391"/>
      <c r="M33" s="391"/>
    </row>
    <row r="34" spans="1:13" ht="15">
      <c r="A34" s="8" t="s">
        <v>45</v>
      </c>
      <c r="B34" s="8"/>
      <c r="C34" s="8"/>
      <c r="D34" s="8"/>
      <c r="E34" s="8"/>
      <c r="F34" s="1"/>
      <c r="G34" s="8"/>
      <c r="H34" s="113">
        <v>17790</v>
      </c>
      <c r="I34" s="113">
        <v>31978</v>
      </c>
      <c r="J34" s="116">
        <f>SUM(H34-I34)</f>
        <v>-14188</v>
      </c>
      <c r="L34" s="391"/>
      <c r="M34" s="391"/>
    </row>
    <row r="35" spans="1:13" ht="15">
      <c r="A35" s="8" t="s">
        <v>46</v>
      </c>
      <c r="B35" s="8"/>
      <c r="C35" s="8"/>
      <c r="D35" s="8"/>
      <c r="E35" s="8"/>
      <c r="F35" s="1"/>
      <c r="G35" s="8"/>
      <c r="H35" s="113">
        <v>91015</v>
      </c>
      <c r="I35" s="113">
        <v>31839</v>
      </c>
      <c r="J35" s="116">
        <f>SUM(H35-I35)</f>
        <v>59176</v>
      </c>
      <c r="L35" s="391"/>
      <c r="M35" s="391"/>
    </row>
    <row r="36" spans="1:13" ht="15">
      <c r="A36" s="8" t="s">
        <v>47</v>
      </c>
      <c r="B36" s="8"/>
      <c r="C36" s="8"/>
      <c r="D36" s="8"/>
      <c r="E36" s="8"/>
      <c r="F36" s="1"/>
      <c r="G36" s="8"/>
      <c r="H36" s="113">
        <v>1921</v>
      </c>
      <c r="I36" s="113">
        <v>-13130</v>
      </c>
      <c r="J36" s="116">
        <f>SUM(H36-I36)</f>
        <v>15051</v>
      </c>
      <c r="L36" s="391"/>
      <c r="M36" s="391"/>
    </row>
    <row r="37" spans="1:13" ht="15">
      <c r="A37" s="8" t="s">
        <v>48</v>
      </c>
      <c r="B37" s="8"/>
      <c r="C37" s="8"/>
      <c r="D37" s="8"/>
      <c r="E37" s="8"/>
      <c r="F37" s="1"/>
      <c r="G37" s="8"/>
      <c r="H37" s="113">
        <v>28383</v>
      </c>
      <c r="I37" s="113">
        <v>35282</v>
      </c>
      <c r="J37" s="116">
        <f>SUM(H37-I37)</f>
        <v>-6899</v>
      </c>
      <c r="L37" s="391"/>
      <c r="M37" s="391"/>
    </row>
    <row r="38" spans="1:12" ht="15">
      <c r="A38" s="387" t="s">
        <v>459</v>
      </c>
      <c r="B38" s="387"/>
      <c r="C38" s="387"/>
      <c r="D38" s="387"/>
      <c r="E38" s="387"/>
      <c r="F38" s="388"/>
      <c r="G38" s="389"/>
      <c r="H38" s="390">
        <f>SUBTOTAL(9,H33:H37)</f>
        <v>139635</v>
      </c>
      <c r="I38" s="390">
        <f>SUBTOTAL(9,I33:I37)</f>
        <v>83064</v>
      </c>
      <c r="J38" s="390">
        <f>SUBTOTAL(9,J33:J37)</f>
        <v>56571</v>
      </c>
      <c r="K38" s="115"/>
      <c r="L38" s="331" t="s">
        <v>629</v>
      </c>
    </row>
    <row r="39" spans="1:14" ht="15">
      <c r="A39" s="13"/>
      <c r="B39" s="13"/>
      <c r="C39" s="13"/>
      <c r="D39" s="13"/>
      <c r="E39" s="13"/>
      <c r="F39" s="211"/>
      <c r="G39" s="392"/>
      <c r="H39" s="115"/>
      <c r="I39" s="116"/>
      <c r="J39" s="116"/>
      <c r="K39" s="116"/>
      <c r="L39" s="393"/>
      <c r="M39" s="393"/>
      <c r="N39" s="393"/>
    </row>
    <row r="40" spans="1:14" ht="15">
      <c r="A40" s="13"/>
      <c r="B40" s="13"/>
      <c r="C40" s="13"/>
      <c r="D40" s="13"/>
      <c r="E40" s="13"/>
      <c r="F40" s="211"/>
      <c r="G40" s="392"/>
      <c r="H40" s="115"/>
      <c r="I40" s="116"/>
      <c r="J40" s="116"/>
      <c r="K40" s="116"/>
      <c r="L40" s="393"/>
      <c r="M40" s="393"/>
      <c r="N40" s="393"/>
    </row>
    <row r="41" spans="1:14" ht="15">
      <c r="A41" s="13"/>
      <c r="B41" s="13"/>
      <c r="C41" s="13"/>
      <c r="D41" s="13"/>
      <c r="E41" s="13"/>
      <c r="F41" s="211"/>
      <c r="G41" s="392"/>
      <c r="H41" s="115"/>
      <c r="I41" s="116"/>
      <c r="J41" s="116"/>
      <c r="K41" s="116"/>
      <c r="L41" s="393"/>
      <c r="M41" s="393"/>
      <c r="N41" s="393"/>
    </row>
    <row r="42" spans="1:14" ht="15">
      <c r="A42" s="334" t="s">
        <v>527</v>
      </c>
      <c r="B42" s="13"/>
      <c r="C42" s="13"/>
      <c r="D42" s="13"/>
      <c r="E42" s="13"/>
      <c r="F42" s="211"/>
      <c r="G42" s="392"/>
      <c r="H42" s="115"/>
      <c r="I42" s="116"/>
      <c r="J42" s="116"/>
      <c r="K42" s="116"/>
      <c r="L42" s="393"/>
      <c r="M42" s="393"/>
      <c r="N42" s="393"/>
    </row>
    <row r="43" spans="1:14" ht="15">
      <c r="A43" s="326" t="s">
        <v>443</v>
      </c>
      <c r="B43" s="15"/>
      <c r="C43" s="15"/>
      <c r="D43" s="15"/>
      <c r="E43" s="15"/>
      <c r="F43" s="426"/>
      <c r="G43" s="402"/>
      <c r="H43" s="117">
        <v>63726</v>
      </c>
      <c r="I43" s="117">
        <v>69385</v>
      </c>
      <c r="J43" s="118">
        <f>H43-I43</f>
        <v>-5659</v>
      </c>
      <c r="K43" s="116"/>
      <c r="L43" s="393"/>
      <c r="M43" s="393"/>
      <c r="N43" s="393"/>
    </row>
    <row r="44" spans="1:14" ht="15">
      <c r="A44" s="322" t="s">
        <v>526</v>
      </c>
      <c r="B44" s="13"/>
      <c r="C44" s="13"/>
      <c r="D44" s="13"/>
      <c r="E44" s="13"/>
      <c r="F44" s="211"/>
      <c r="G44" s="392"/>
      <c r="H44" s="115">
        <f>SUM(H43:H43)</f>
        <v>63726</v>
      </c>
      <c r="I44" s="115">
        <f>SUM(I43:I43)</f>
        <v>69385</v>
      </c>
      <c r="J44" s="115">
        <f>SUM(J43:J43)</f>
        <v>-5659</v>
      </c>
      <c r="K44" s="116"/>
      <c r="L44" s="331" t="s">
        <v>630</v>
      </c>
      <c r="M44" s="393"/>
      <c r="N44" s="393"/>
    </row>
    <row r="45" spans="1:14" ht="15">
      <c r="A45" s="13"/>
      <c r="B45" s="13"/>
      <c r="C45" s="13"/>
      <c r="D45" s="13"/>
      <c r="E45" s="13"/>
      <c r="F45" s="211"/>
      <c r="G45" s="392"/>
      <c r="H45" s="115"/>
      <c r="I45" s="116"/>
      <c r="J45" s="116"/>
      <c r="K45" s="116"/>
      <c r="L45" s="393"/>
      <c r="M45" s="393"/>
      <c r="N45" s="393"/>
    </row>
    <row r="46" spans="1:14" ht="15">
      <c r="A46" s="13"/>
      <c r="B46" s="13"/>
      <c r="C46" s="13"/>
      <c r="D46" s="13"/>
      <c r="E46" s="13"/>
      <c r="F46" s="211"/>
      <c r="G46" s="392"/>
      <c r="H46" s="115"/>
      <c r="I46" s="116"/>
      <c r="J46" s="116"/>
      <c r="K46" s="116"/>
      <c r="L46" s="393"/>
      <c r="M46" s="393"/>
      <c r="N46" s="393"/>
    </row>
    <row r="47" spans="1:14" ht="15">
      <c r="A47" s="13"/>
      <c r="B47" s="13"/>
      <c r="C47" s="13"/>
      <c r="D47" s="13"/>
      <c r="E47" s="13"/>
      <c r="F47" s="211"/>
      <c r="G47" s="392"/>
      <c r="H47" s="115"/>
      <c r="I47" s="116"/>
      <c r="J47" s="116"/>
      <c r="K47" s="116"/>
      <c r="L47" s="393"/>
      <c r="M47" s="393"/>
      <c r="N47" s="393"/>
    </row>
    <row r="48" spans="1:14" ht="15">
      <c r="A48" s="13"/>
      <c r="B48" s="13"/>
      <c r="C48" s="13"/>
      <c r="D48" s="13"/>
      <c r="E48" s="13"/>
      <c r="F48" s="211"/>
      <c r="G48" s="392"/>
      <c r="H48" s="115"/>
      <c r="I48" s="116"/>
      <c r="J48" s="116"/>
      <c r="K48" s="116"/>
      <c r="L48" s="393"/>
      <c r="M48" s="393"/>
      <c r="N48" s="393"/>
    </row>
    <row r="49" spans="1:14" ht="15">
      <c r="A49" s="458" t="s">
        <v>49</v>
      </c>
      <c r="B49" s="460"/>
      <c r="C49" s="387"/>
      <c r="D49" s="387"/>
      <c r="E49" s="387"/>
      <c r="F49" s="388"/>
      <c r="G49" s="387"/>
      <c r="H49" s="462">
        <f>H30+H38+H44</f>
        <v>511590</v>
      </c>
      <c r="I49" s="462">
        <f>I30+I38+I44</f>
        <v>482317</v>
      </c>
      <c r="J49" s="462">
        <f>J30+J38+J44</f>
        <v>29273</v>
      </c>
      <c r="K49" s="452"/>
      <c r="L49" s="393"/>
      <c r="M49" s="393"/>
      <c r="N49" s="393"/>
    </row>
    <row r="50" spans="1:18" ht="15.75" thickBot="1">
      <c r="A50" s="459"/>
      <c r="B50" s="461"/>
      <c r="C50" s="395"/>
      <c r="D50" s="395"/>
      <c r="E50" s="395"/>
      <c r="F50" s="396"/>
      <c r="G50" s="395"/>
      <c r="H50" s="461"/>
      <c r="I50" s="461"/>
      <c r="J50" s="461"/>
      <c r="K50" s="453"/>
      <c r="L50" s="393"/>
      <c r="M50" s="393"/>
      <c r="N50" s="391"/>
      <c r="O50" s="391"/>
      <c r="P50" s="397"/>
      <c r="Q50" s="391"/>
      <c r="R50" s="391"/>
    </row>
    <row r="51" spans="11:18" ht="13.5" thickTop="1">
      <c r="K51" s="93"/>
      <c r="L51" s="393"/>
      <c r="M51" s="393"/>
      <c r="N51" s="393"/>
      <c r="O51" s="391"/>
      <c r="P51" s="397"/>
      <c r="Q51" s="391"/>
      <c r="R51" s="391"/>
    </row>
    <row r="53" spans="1:11" ht="14.25">
      <c r="A53" s="381" t="s">
        <v>50</v>
      </c>
      <c r="B53" s="381"/>
      <c r="C53" s="381"/>
      <c r="D53" s="381"/>
      <c r="E53" s="381"/>
      <c r="F53" s="381"/>
      <c r="G53" s="381"/>
      <c r="H53" s="381"/>
      <c r="I53" s="381"/>
      <c r="J53" s="381"/>
      <c r="K53" s="381"/>
    </row>
    <row r="54" spans="1:10" ht="15" customHeight="1">
      <c r="A54" s="8"/>
      <c r="B54" s="8"/>
      <c r="C54" s="8"/>
      <c r="D54" s="8"/>
      <c r="E54" s="8"/>
      <c r="F54" s="1"/>
      <c r="G54" s="10"/>
      <c r="H54" s="454" t="s">
        <v>168</v>
      </c>
      <c r="I54" s="454" t="s">
        <v>711</v>
      </c>
      <c r="J54" s="457" t="s">
        <v>528</v>
      </c>
    </row>
    <row r="55" spans="1:10" ht="15">
      <c r="A55" s="8"/>
      <c r="B55" s="8"/>
      <c r="C55" s="8"/>
      <c r="D55" s="8"/>
      <c r="E55" s="8"/>
      <c r="F55" s="1"/>
      <c r="G55" s="10"/>
      <c r="H55" s="454"/>
      <c r="I55" s="454"/>
      <c r="J55" s="457"/>
    </row>
    <row r="56" spans="1:10" ht="15">
      <c r="A56" s="8"/>
      <c r="B56" s="8"/>
      <c r="C56" s="8"/>
      <c r="D56" s="8"/>
      <c r="E56" s="8"/>
      <c r="F56" s="1"/>
      <c r="G56" s="10"/>
      <c r="H56" s="455"/>
      <c r="I56" s="456"/>
      <c r="J56" s="456"/>
    </row>
    <row r="57" spans="1:10" ht="15">
      <c r="A57" s="16" t="s">
        <v>525</v>
      </c>
      <c r="B57" s="13"/>
      <c r="C57" s="13"/>
      <c r="D57" s="13"/>
      <c r="E57" s="13"/>
      <c r="F57" s="211"/>
      <c r="G57" s="392"/>
      <c r="H57" s="115"/>
      <c r="I57" s="116"/>
      <c r="J57" s="116"/>
    </row>
    <row r="58" spans="1:11" ht="15">
      <c r="A58" s="8" t="s">
        <v>444</v>
      </c>
      <c r="B58" s="13"/>
      <c r="C58" s="13"/>
      <c r="D58" s="13"/>
      <c r="E58" s="13"/>
      <c r="F58" s="211"/>
      <c r="G58" s="392"/>
      <c r="H58" s="115">
        <v>-445</v>
      </c>
      <c r="I58" s="116">
        <v>1734</v>
      </c>
      <c r="J58" s="114">
        <f aca="true" t="shared" si="1" ref="J58:J64">H58-I58</f>
        <v>-2179</v>
      </c>
      <c r="K58" s="294"/>
    </row>
    <row r="59" spans="1:11" ht="15">
      <c r="A59" s="8" t="s">
        <v>445</v>
      </c>
      <c r="B59" s="13"/>
      <c r="C59" s="13"/>
      <c r="D59" s="13"/>
      <c r="E59" s="13"/>
      <c r="F59" s="211"/>
      <c r="G59" s="392"/>
      <c r="H59" s="115">
        <v>7997</v>
      </c>
      <c r="I59" s="116">
        <v>7517</v>
      </c>
      <c r="J59" s="114">
        <f t="shared" si="1"/>
        <v>480</v>
      </c>
      <c r="K59" s="294"/>
    </row>
    <row r="60" spans="1:11" ht="15">
      <c r="A60" s="8" t="s">
        <v>446</v>
      </c>
      <c r="B60" s="13"/>
      <c r="C60" s="13"/>
      <c r="D60" s="13"/>
      <c r="E60" s="13"/>
      <c r="F60" s="211"/>
      <c r="G60" s="392"/>
      <c r="H60" s="115">
        <v>92124</v>
      </c>
      <c r="I60" s="116">
        <v>93069</v>
      </c>
      <c r="J60" s="114">
        <f t="shared" si="1"/>
        <v>-945</v>
      </c>
      <c r="K60" s="294"/>
    </row>
    <row r="61" spans="1:11" ht="15">
      <c r="A61" s="8" t="s">
        <v>447</v>
      </c>
      <c r="B61" s="13"/>
      <c r="C61" s="13"/>
      <c r="D61" s="13"/>
      <c r="E61" s="13"/>
      <c r="F61" s="211"/>
      <c r="G61" s="392"/>
      <c r="H61" s="115">
        <v>-15599</v>
      </c>
      <c r="I61" s="116">
        <v>-17845</v>
      </c>
      <c r="J61" s="114">
        <f t="shared" si="1"/>
        <v>2246</v>
      </c>
      <c r="K61" s="294"/>
    </row>
    <row r="62" spans="1:11" ht="15">
      <c r="A62" s="8" t="s">
        <v>448</v>
      </c>
      <c r="B62" s="13"/>
      <c r="C62" s="13"/>
      <c r="D62" s="13"/>
      <c r="E62" s="13"/>
      <c r="F62" s="211"/>
      <c r="G62" s="392"/>
      <c r="H62" s="115">
        <v>314</v>
      </c>
      <c r="I62" s="116">
        <v>3095</v>
      </c>
      <c r="J62" s="114">
        <f t="shared" si="1"/>
        <v>-2781</v>
      </c>
      <c r="K62" s="294"/>
    </row>
    <row r="63" spans="1:11" ht="15">
      <c r="A63" s="8" t="s">
        <v>51</v>
      </c>
      <c r="B63" s="13"/>
      <c r="C63" s="13"/>
      <c r="D63" s="13"/>
      <c r="E63" s="13"/>
      <c r="F63" s="211"/>
      <c r="G63" s="392"/>
      <c r="H63" s="115">
        <v>20667</v>
      </c>
      <c r="I63" s="116">
        <v>37925</v>
      </c>
      <c r="J63" s="114">
        <f t="shared" si="1"/>
        <v>-17258</v>
      </c>
      <c r="K63" s="294"/>
    </row>
    <row r="64" spans="1:12" ht="15">
      <c r="A64" s="8" t="s">
        <v>450</v>
      </c>
      <c r="B64" s="13"/>
      <c r="C64" s="13"/>
      <c r="D64" s="13"/>
      <c r="E64" s="13"/>
      <c r="F64" s="211"/>
      <c r="G64" s="392"/>
      <c r="H64" s="115">
        <v>72261</v>
      </c>
      <c r="I64" s="116">
        <f>62071+756</f>
        <v>62827</v>
      </c>
      <c r="J64" s="114">
        <f t="shared" si="1"/>
        <v>9434</v>
      </c>
      <c r="K64" s="294"/>
      <c r="L64" s="299"/>
    </row>
    <row r="65" spans="1:11" ht="15">
      <c r="A65" s="387" t="s">
        <v>526</v>
      </c>
      <c r="B65" s="387"/>
      <c r="C65" s="387"/>
      <c r="D65" s="387"/>
      <c r="E65" s="387"/>
      <c r="F65" s="388"/>
      <c r="G65" s="389"/>
      <c r="H65" s="390">
        <f>SUBTOTAL(9,H58:H64)</f>
        <v>177319</v>
      </c>
      <c r="I65" s="390">
        <f>SUBTOTAL(9,I58:I64)</f>
        <v>188322</v>
      </c>
      <c r="J65" s="390">
        <f>SUBTOTAL(9,J58:J64)</f>
        <v>-11003</v>
      </c>
      <c r="K65" s="294"/>
    </row>
    <row r="66" spans="1:10" ht="15">
      <c r="A66" s="8"/>
      <c r="B66" s="8"/>
      <c r="C66" s="8"/>
      <c r="D66" s="8"/>
      <c r="E66" s="8"/>
      <c r="F66" s="1"/>
      <c r="G66" s="10"/>
      <c r="H66" s="113"/>
      <c r="I66" s="114"/>
      <c r="J66" s="114"/>
    </row>
    <row r="67" spans="1:12" ht="15.75" thickBot="1">
      <c r="A67" s="398" t="s">
        <v>52</v>
      </c>
      <c r="B67" s="399"/>
      <c r="C67" s="399"/>
      <c r="D67" s="399"/>
      <c r="E67" s="399"/>
      <c r="F67" s="400"/>
      <c r="G67" s="399"/>
      <c r="H67" s="131">
        <f>SUBTOTAL(9,H57:H66)</f>
        <v>177319</v>
      </c>
      <c r="I67" s="131">
        <f>SUBTOTAL(9,I57:I66)</f>
        <v>188322</v>
      </c>
      <c r="J67" s="131">
        <f>SUBTOTAL(9,J57:J66)</f>
        <v>-11003</v>
      </c>
      <c r="K67" s="401"/>
      <c r="L67" s="331" t="s">
        <v>631</v>
      </c>
    </row>
    <row r="68" spans="8:10" ht="13.5" thickTop="1">
      <c r="H68" s="299"/>
      <c r="J68" s="299"/>
    </row>
    <row r="69" spans="8:10" ht="12.75">
      <c r="H69" s="299"/>
      <c r="J69" s="299"/>
    </row>
    <row r="70" spans="1:14" s="241" customFormat="1" ht="15">
      <c r="A70" s="341" t="s">
        <v>545</v>
      </c>
      <c r="B70" s="322"/>
      <c r="C70" s="322"/>
      <c r="D70" s="322"/>
      <c r="E70" s="332"/>
      <c r="F70" s="333"/>
      <c r="G70" s="121"/>
      <c r="H70" s="121"/>
      <c r="I70" s="177"/>
      <c r="J70" s="177"/>
      <c r="K70" s="177"/>
      <c r="L70" s="177"/>
      <c r="N70" s="321"/>
    </row>
    <row r="71" spans="1:14" s="241" customFormat="1" ht="15">
      <c r="A71" s="322" t="s">
        <v>25</v>
      </c>
      <c r="B71" s="322"/>
      <c r="C71" s="322"/>
      <c r="D71" s="322"/>
      <c r="E71" s="332"/>
      <c r="F71" s="333"/>
      <c r="G71" s="121">
        <v>0</v>
      </c>
      <c r="H71" s="177">
        <v>8937</v>
      </c>
      <c r="I71" s="177">
        <v>9220</v>
      </c>
      <c r="J71" s="177">
        <f>H71-I71</f>
        <v>-283</v>
      </c>
      <c r="K71" s="177"/>
      <c r="L71" s="177"/>
      <c r="N71" s="321"/>
    </row>
    <row r="72" spans="1:12" s="241" customFormat="1" ht="15">
      <c r="A72" s="326" t="s">
        <v>147</v>
      </c>
      <c r="B72" s="326"/>
      <c r="C72" s="326"/>
      <c r="D72" s="326"/>
      <c r="E72" s="327"/>
      <c r="F72" s="328"/>
      <c r="G72" s="329">
        <v>0</v>
      </c>
      <c r="H72" s="330">
        <v>4340</v>
      </c>
      <c r="I72" s="330">
        <v>2331</v>
      </c>
      <c r="J72" s="330">
        <f>H72-I72</f>
        <v>2009</v>
      </c>
      <c r="L72" s="321"/>
    </row>
    <row r="73" spans="1:12" s="241" customFormat="1" ht="15">
      <c r="A73" s="322" t="s">
        <v>546</v>
      </c>
      <c r="B73" s="322"/>
      <c r="C73" s="322"/>
      <c r="D73" s="322"/>
      <c r="E73" s="332"/>
      <c r="F73" s="333"/>
      <c r="G73" s="121">
        <f>SUBTOTAL(9,G72)</f>
        <v>0</v>
      </c>
      <c r="H73" s="177">
        <f>SUBTOTAL(9,H71:H72)</f>
        <v>13277</v>
      </c>
      <c r="I73" s="177">
        <f>SUBTOTAL(9,I71:I72)</f>
        <v>11551</v>
      </c>
      <c r="J73" s="177">
        <f>SUBTOTAL(9,J71:J72)</f>
        <v>1726</v>
      </c>
      <c r="K73" s="325" t="s">
        <v>632</v>
      </c>
      <c r="L73" s="321"/>
    </row>
    <row r="74" spans="1:12" s="241" customFormat="1" ht="15">
      <c r="A74" s="322"/>
      <c r="B74" s="322"/>
      <c r="C74" s="322"/>
      <c r="D74" s="322"/>
      <c r="E74" s="332"/>
      <c r="F74" s="333"/>
      <c r="G74" s="121"/>
      <c r="H74" s="177"/>
      <c r="I74" s="177"/>
      <c r="J74" s="177"/>
      <c r="L74" s="321"/>
    </row>
    <row r="75" spans="1:12" s="241" customFormat="1" ht="15">
      <c r="A75" s="335" t="s">
        <v>546</v>
      </c>
      <c r="B75" s="336"/>
      <c r="C75" s="336"/>
      <c r="D75" s="336"/>
      <c r="E75" s="337"/>
      <c r="F75" s="338"/>
      <c r="G75" s="172">
        <f>SUBTOTAL(9,G72:G74)</f>
        <v>0</v>
      </c>
      <c r="H75" s="339">
        <f>SUBTOTAL(9,H71:H74)</f>
        <v>13277</v>
      </c>
      <c r="I75" s="339">
        <f>SUBTOTAL(9,I71:I74)</f>
        <v>11551</v>
      </c>
      <c r="J75" s="339">
        <f>SUBTOTAL(9,J71:J74)</f>
        <v>1726</v>
      </c>
      <c r="K75" s="340"/>
      <c r="L75" s="321"/>
    </row>
    <row r="77" spans="1:13" s="424" customFormat="1" ht="14.25">
      <c r="A77" s="335" t="s">
        <v>148</v>
      </c>
      <c r="B77" s="335"/>
      <c r="C77" s="335"/>
      <c r="D77" s="335"/>
      <c r="E77" s="422"/>
      <c r="F77" s="423"/>
      <c r="G77" s="172">
        <f>SUBTOTAL(9,G53:G76)</f>
        <v>0</v>
      </c>
      <c r="H77" s="172">
        <f>H67+H75</f>
        <v>190596</v>
      </c>
      <c r="I77" s="172">
        <f>I67+I75</f>
        <v>199873</v>
      </c>
      <c r="J77" s="172">
        <f>J67+J75</f>
        <v>-9277</v>
      </c>
      <c r="K77" s="323"/>
      <c r="M77" s="425"/>
    </row>
  </sheetData>
  <mergeCells count="11">
    <mergeCell ref="A4:L4"/>
    <mergeCell ref="K9:K23"/>
    <mergeCell ref="A49:A50"/>
    <mergeCell ref="B49:B50"/>
    <mergeCell ref="H49:H50"/>
    <mergeCell ref="I49:I50"/>
    <mergeCell ref="J49:J50"/>
    <mergeCell ref="K49:K50"/>
    <mergeCell ref="H54:H56"/>
    <mergeCell ref="I54:I56"/>
    <mergeCell ref="J54:J56"/>
  </mergeCells>
  <printOptions/>
  <pageMargins left="0.75" right="0.75" top="1" bottom="1" header="0.5" footer="0.5"/>
  <pageSetup fitToHeight="0" fitToWidth="1" horizontalDpi="600" verticalDpi="600" orientation="portrait" paperSize="9" scale="65" r:id="rId2"/>
  <drawing r:id="rId1"/>
</worksheet>
</file>

<file path=xl/worksheets/sheet17.xml><?xml version="1.0" encoding="utf-8"?>
<worksheet xmlns="http://schemas.openxmlformats.org/spreadsheetml/2006/main" xmlns:r="http://schemas.openxmlformats.org/officeDocument/2006/relationships">
  <sheetPr>
    <pageSetUpPr fitToPage="1"/>
  </sheetPr>
  <dimension ref="A2:K18"/>
  <sheetViews>
    <sheetView workbookViewId="0" topLeftCell="A1">
      <selection activeCell="B16" sqref="B16"/>
    </sheetView>
  </sheetViews>
  <sheetFormatPr defaultColWidth="11.421875" defaultRowHeight="12.75"/>
  <cols>
    <col min="6" max="6" width="10.140625" style="0" bestFit="1" customWidth="1"/>
  </cols>
  <sheetData>
    <row r="2" spans="1:7" ht="15">
      <c r="A2" s="6" t="s">
        <v>428</v>
      </c>
      <c r="B2" s="7"/>
      <c r="C2" s="7"/>
      <c r="D2" s="7"/>
      <c r="E2" s="6"/>
      <c r="F2" s="7"/>
      <c r="G2" s="7"/>
    </row>
    <row r="3" spans="1:6" ht="15">
      <c r="A3" s="8"/>
      <c r="B3" s="8"/>
      <c r="C3" s="8"/>
      <c r="D3" s="8"/>
      <c r="E3" s="5"/>
      <c r="F3" s="8"/>
    </row>
    <row r="4" spans="1:7" ht="15">
      <c r="A4" s="8"/>
      <c r="B4" s="8"/>
      <c r="C4" s="8"/>
      <c r="D4" s="8"/>
      <c r="E4" s="101">
        <f>Resultatregnskap!C5</f>
        <v>40298</v>
      </c>
      <c r="F4" s="102">
        <f>Resultatregnskap!D5</f>
        <v>39933</v>
      </c>
      <c r="G4" s="102">
        <f>Resultatregnskap!E5</f>
        <v>40178</v>
      </c>
    </row>
    <row r="5" spans="1:7" ht="15">
      <c r="A5" s="8"/>
      <c r="B5" s="8"/>
      <c r="C5" s="8"/>
      <c r="D5" s="8"/>
      <c r="E5" s="5"/>
      <c r="F5" s="8"/>
      <c r="G5" s="8"/>
    </row>
    <row r="6" spans="1:7" ht="15">
      <c r="A6" s="8" t="s">
        <v>312</v>
      </c>
      <c r="B6" s="8"/>
      <c r="C6" s="8"/>
      <c r="D6" s="8"/>
      <c r="E6" s="113">
        <v>148615</v>
      </c>
      <c r="F6" s="114">
        <v>134713</v>
      </c>
      <c r="G6" s="114">
        <v>212563</v>
      </c>
    </row>
    <row r="7" spans="1:7" ht="15">
      <c r="A7" s="8" t="s">
        <v>378</v>
      </c>
      <c r="B7" s="8"/>
      <c r="C7" s="8"/>
      <c r="D7" s="8"/>
      <c r="E7" s="113">
        <v>-456</v>
      </c>
      <c r="F7" s="114">
        <v>-456</v>
      </c>
      <c r="G7" s="114">
        <v>-456</v>
      </c>
    </row>
    <row r="8" spans="1:7" ht="15">
      <c r="A8" s="19" t="s">
        <v>313</v>
      </c>
      <c r="B8" s="20"/>
      <c r="C8" s="20"/>
      <c r="D8" s="20"/>
      <c r="E8" s="119">
        <f>SUM(E6:E7)</f>
        <v>148159</v>
      </c>
      <c r="F8" s="120">
        <f>SUM(F6:F7)</f>
        <v>134257</v>
      </c>
      <c r="G8" s="120">
        <f>SUM(G6:G7)</f>
        <v>212107</v>
      </c>
    </row>
    <row r="11" spans="1:7" ht="15">
      <c r="A11" s="8" t="s">
        <v>135</v>
      </c>
      <c r="E11">
        <v>1</v>
      </c>
      <c r="F11">
        <v>31</v>
      </c>
      <c r="G11">
        <v>73</v>
      </c>
    </row>
    <row r="14" spans="1:9" ht="15">
      <c r="A14" s="8" t="s">
        <v>136</v>
      </c>
      <c r="B14" s="8"/>
      <c r="C14" s="8"/>
      <c r="D14" s="8"/>
      <c r="E14" s="8"/>
      <c r="F14" s="8"/>
      <c r="G14" s="8"/>
      <c r="H14" s="8"/>
      <c r="I14" s="359"/>
    </row>
    <row r="15" spans="1:9" ht="15">
      <c r="A15" s="15" t="s">
        <v>137</v>
      </c>
      <c r="B15" s="402" t="s">
        <v>138</v>
      </c>
      <c r="C15" s="403" t="s">
        <v>139</v>
      </c>
      <c r="D15" s="402" t="s">
        <v>140</v>
      </c>
      <c r="E15" s="402" t="s">
        <v>141</v>
      </c>
      <c r="F15" s="402" t="s">
        <v>142</v>
      </c>
      <c r="G15" s="402" t="s">
        <v>143</v>
      </c>
      <c r="H15" s="404" t="s">
        <v>144</v>
      </c>
      <c r="I15" s="404" t="s">
        <v>205</v>
      </c>
    </row>
    <row r="16" spans="1:11" ht="15">
      <c r="A16" s="405">
        <v>40298</v>
      </c>
      <c r="B16" s="413">
        <v>127293</v>
      </c>
      <c r="C16" s="394">
        <v>11653</v>
      </c>
      <c r="D16" s="414">
        <v>1837</v>
      </c>
      <c r="E16" s="414">
        <v>1357</v>
      </c>
      <c r="F16" s="414">
        <v>1348</v>
      </c>
      <c r="G16" s="414">
        <v>2301</v>
      </c>
      <c r="H16" s="415">
        <v>2826</v>
      </c>
      <c r="I16" s="416">
        <f>SUM(B16:H16)</f>
        <v>148615</v>
      </c>
      <c r="K16" s="299"/>
    </row>
    <row r="17" spans="1:11" ht="15">
      <c r="A17" s="405">
        <v>39933</v>
      </c>
      <c r="B17" s="406">
        <v>94866</v>
      </c>
      <c r="C17" s="407">
        <v>21745</v>
      </c>
      <c r="D17" s="407">
        <v>2117</v>
      </c>
      <c r="E17" s="407">
        <v>8220</v>
      </c>
      <c r="F17" s="407">
        <v>2951</v>
      </c>
      <c r="G17" s="407">
        <v>1827</v>
      </c>
      <c r="H17" s="408">
        <v>2987</v>
      </c>
      <c r="I17" s="416">
        <f>SUM(B17:H17)</f>
        <v>134713</v>
      </c>
      <c r="K17" s="299"/>
    </row>
    <row r="18" spans="1:11" ht="15">
      <c r="A18" s="405">
        <v>40178</v>
      </c>
      <c r="B18" s="413">
        <v>182244</v>
      </c>
      <c r="C18" s="394">
        <v>12181</v>
      </c>
      <c r="D18" s="394">
        <v>3607</v>
      </c>
      <c r="E18" s="394">
        <v>4485</v>
      </c>
      <c r="F18" s="394">
        <v>3751</v>
      </c>
      <c r="G18" s="394">
        <v>4687</v>
      </c>
      <c r="H18" s="417">
        <v>1608</v>
      </c>
      <c r="I18" s="416">
        <f>SUM(B18:H18)</f>
        <v>212563</v>
      </c>
      <c r="K18" s="299"/>
    </row>
  </sheetData>
  <sheetProtection/>
  <printOptions/>
  <pageMargins left="0.7874015748031497" right="0.7874015748031497" top="0.984251968503937" bottom="0.984251968503937" header="0.5118110236220472" footer="0.5118110236220472"/>
  <pageSetup fitToHeight="1" fitToWidth="1" horizontalDpi="600" verticalDpi="600" orientation="portrait" paperSize="9" scale="85" r:id="rId1"/>
  <headerFooter alignWithMargins="0">
    <oddHeader xml:space="preserve">&amp;LUniversiteter og høyskoler - standard mal for årsregnskap </oddHeader>
    <oddFooter>&amp;LDato: 02.12.2009
Versjon: 3&amp;R&amp;D &amp;T</oddFooter>
  </headerFooter>
</worksheet>
</file>

<file path=xl/worksheets/sheet18.xml><?xml version="1.0" encoding="utf-8"?>
<worksheet xmlns="http://schemas.openxmlformats.org/spreadsheetml/2006/main" xmlns:r="http://schemas.openxmlformats.org/officeDocument/2006/relationships">
  <sheetPr>
    <pageSetUpPr fitToPage="1"/>
  </sheetPr>
  <dimension ref="A2:G17"/>
  <sheetViews>
    <sheetView workbookViewId="0" topLeftCell="A1">
      <selection activeCell="E12" sqref="E12"/>
    </sheetView>
  </sheetViews>
  <sheetFormatPr defaultColWidth="11.421875" defaultRowHeight="12.75"/>
  <cols>
    <col min="6" max="6" width="10.140625" style="0" bestFit="1" customWidth="1"/>
  </cols>
  <sheetData>
    <row r="2" spans="1:7" ht="15">
      <c r="A2" s="6" t="s">
        <v>429</v>
      </c>
      <c r="B2" s="7"/>
      <c r="C2" s="7"/>
      <c r="D2" s="7"/>
      <c r="E2" s="7"/>
      <c r="F2" s="7"/>
      <c r="G2" s="7"/>
    </row>
    <row r="3" spans="1:6" ht="15">
      <c r="A3" s="8"/>
      <c r="B3" s="8"/>
      <c r="C3" s="8"/>
      <c r="D3" s="8"/>
      <c r="E3" s="8"/>
      <c r="F3" s="8"/>
    </row>
    <row r="4" spans="1:7" ht="15">
      <c r="A4" s="81" t="s">
        <v>297</v>
      </c>
      <c r="B4" s="81"/>
      <c r="C4" s="8"/>
      <c r="D4" s="8"/>
      <c r="E4" s="101">
        <f>Resultatregnskap!C5</f>
        <v>40298</v>
      </c>
      <c r="F4" s="285">
        <f>Resultatregnskap!D5</f>
        <v>39933</v>
      </c>
      <c r="G4" s="102">
        <f>Resultatregnskap!E5</f>
        <v>40178</v>
      </c>
    </row>
    <row r="5" spans="1:7" ht="15">
      <c r="A5" s="53"/>
      <c r="B5" s="53"/>
      <c r="C5" s="8"/>
      <c r="D5" s="8"/>
      <c r="E5" s="82"/>
      <c r="F5" s="82"/>
      <c r="G5" s="82"/>
    </row>
    <row r="6" spans="1:7" ht="15">
      <c r="A6" s="55" t="s">
        <v>299</v>
      </c>
      <c r="B6" s="53"/>
      <c r="C6" s="8"/>
      <c r="D6" s="8"/>
      <c r="E6" s="132">
        <v>1945</v>
      </c>
      <c r="F6" s="133">
        <v>2436</v>
      </c>
      <c r="G6" s="133">
        <v>1547</v>
      </c>
    </row>
    <row r="7" spans="1:7" ht="15">
      <c r="A7" s="55" t="s">
        <v>311</v>
      </c>
      <c r="B7" s="55"/>
      <c r="C7" s="8"/>
      <c r="D7" s="8"/>
      <c r="E7" s="132">
        <v>17053</v>
      </c>
      <c r="F7" s="133">
        <v>13073</v>
      </c>
      <c r="G7" s="133">
        <v>13738</v>
      </c>
    </row>
    <row r="8" spans="1:7" ht="15">
      <c r="A8" s="55" t="s">
        <v>300</v>
      </c>
      <c r="B8" s="55"/>
      <c r="C8" s="8"/>
      <c r="D8" s="8"/>
      <c r="E8" s="132">
        <v>811</v>
      </c>
      <c r="F8" s="133">
        <v>1005</v>
      </c>
      <c r="G8" s="133">
        <v>985</v>
      </c>
    </row>
    <row r="9" spans="1:7" ht="15">
      <c r="A9" s="55" t="s">
        <v>301</v>
      </c>
      <c r="B9" s="55"/>
      <c r="C9" s="8"/>
      <c r="D9" s="8"/>
      <c r="E9" s="132">
        <v>291</v>
      </c>
      <c r="F9" s="133">
        <v>303</v>
      </c>
      <c r="G9" s="133">
        <v>446</v>
      </c>
    </row>
    <row r="10" spans="1:7" ht="15">
      <c r="A10" s="55" t="s">
        <v>302</v>
      </c>
      <c r="B10" s="55"/>
      <c r="C10" s="8"/>
      <c r="D10" s="8"/>
      <c r="E10" s="420">
        <v>23376</v>
      </c>
      <c r="F10" s="133">
        <v>27486</v>
      </c>
      <c r="G10" s="409">
        <v>18823</v>
      </c>
    </row>
    <row r="11" spans="1:7" ht="15">
      <c r="A11" s="55" t="s">
        <v>213</v>
      </c>
      <c r="B11" s="55"/>
      <c r="C11" s="8"/>
      <c r="D11" s="8"/>
      <c r="E11" s="132">
        <v>0</v>
      </c>
      <c r="F11" s="133">
        <v>0</v>
      </c>
      <c r="G11" s="133"/>
    </row>
    <row r="12" spans="1:7" ht="15">
      <c r="A12" s="55" t="s">
        <v>96</v>
      </c>
      <c r="B12" s="8"/>
      <c r="C12" s="8"/>
      <c r="D12" s="8"/>
      <c r="E12" s="136">
        <v>0</v>
      </c>
      <c r="F12" s="137">
        <v>11615</v>
      </c>
      <c r="G12" s="137">
        <v>803</v>
      </c>
    </row>
    <row r="13" spans="1:7" ht="15">
      <c r="A13" s="83" t="s">
        <v>296</v>
      </c>
      <c r="B13" s="83"/>
      <c r="C13" s="20"/>
      <c r="D13" s="20"/>
      <c r="E13" s="134">
        <f>SUM(E6:E12)</f>
        <v>43476</v>
      </c>
      <c r="F13" s="135">
        <f>SUM(F6:F12)</f>
        <v>55918</v>
      </c>
      <c r="G13" s="135">
        <f>SUM(G6:G12)</f>
        <v>36342</v>
      </c>
    </row>
    <row r="17" ht="12.75">
      <c r="A17" t="s">
        <v>3</v>
      </c>
    </row>
  </sheetData>
  <sheetProtection/>
  <printOptions/>
  <pageMargins left="0.7874015748031497" right="0.7874015748031497" top="0.984251968503937" bottom="0.984251968503937" header="0.5118110236220472" footer="0.5118110236220472"/>
  <pageSetup fitToHeight="1" fitToWidth="1" horizontalDpi="600" verticalDpi="600" orientation="portrait" paperSize="9" r:id="rId1"/>
  <headerFooter alignWithMargins="0">
    <oddHeader xml:space="preserve">&amp;LUniversiteter og høyskoler - standard mal for årsregnskap </oddHeader>
    <oddFooter>&amp;LDato: 02.12.2009
Versjon: 3&amp;R&amp;D &amp;T</oddFooter>
  </headerFooter>
</worksheet>
</file>

<file path=xl/worksheets/sheet19.xml><?xml version="1.0" encoding="utf-8"?>
<worksheet xmlns="http://schemas.openxmlformats.org/spreadsheetml/2006/main" xmlns:r="http://schemas.openxmlformats.org/officeDocument/2006/relationships">
  <sheetPr>
    <pageSetUpPr fitToPage="1"/>
  </sheetPr>
  <dimension ref="A2:I41"/>
  <sheetViews>
    <sheetView workbookViewId="0" topLeftCell="A6">
      <selection activeCell="G30" sqref="G30"/>
    </sheetView>
  </sheetViews>
  <sheetFormatPr defaultColWidth="11.421875" defaultRowHeight="12.75"/>
  <cols>
    <col min="6" max="7" width="11.28125" style="0" bestFit="1" customWidth="1"/>
  </cols>
  <sheetData>
    <row r="2" spans="1:9" ht="15">
      <c r="A2" s="6" t="s">
        <v>430</v>
      </c>
      <c r="B2" s="7"/>
      <c r="C2" s="7"/>
      <c r="D2" s="7"/>
      <c r="E2" s="7"/>
      <c r="F2" s="6"/>
      <c r="G2" s="7"/>
      <c r="H2" s="7"/>
      <c r="I2" s="7"/>
    </row>
    <row r="3" spans="1:8" ht="15">
      <c r="A3" s="8"/>
      <c r="B3" s="8"/>
      <c r="C3" s="8"/>
      <c r="D3" s="8"/>
      <c r="E3" s="8"/>
      <c r="F3" s="5"/>
      <c r="H3" s="8"/>
    </row>
    <row r="4" spans="1:8" ht="15">
      <c r="A4" s="8"/>
      <c r="B4" s="8"/>
      <c r="C4" s="8"/>
      <c r="D4" s="8"/>
      <c r="E4" s="8"/>
      <c r="F4" s="5"/>
      <c r="G4" s="8"/>
      <c r="H4" s="8"/>
    </row>
    <row r="5" spans="1:8" ht="15">
      <c r="A5" s="5"/>
      <c r="B5" s="8"/>
      <c r="C5" s="8"/>
      <c r="D5" s="8"/>
      <c r="E5" s="8"/>
      <c r="F5" s="5"/>
      <c r="G5" s="8"/>
      <c r="H5" s="8"/>
    </row>
    <row r="6" spans="1:8" ht="15">
      <c r="A6" s="8"/>
      <c r="B6" s="8"/>
      <c r="C6" s="8"/>
      <c r="D6" s="8"/>
      <c r="E6" s="8"/>
      <c r="F6" s="101">
        <f>Resultatregnskap!C5</f>
        <v>40298</v>
      </c>
      <c r="G6" s="102">
        <f>Resultatregnskap!D5</f>
        <v>39933</v>
      </c>
      <c r="H6" s="102">
        <f>Resultatregnskap!E5</f>
        <v>40178</v>
      </c>
    </row>
    <row r="7" spans="1:8" ht="15">
      <c r="A7" s="8"/>
      <c r="B7" s="8"/>
      <c r="C7" s="8"/>
      <c r="D7" s="8"/>
      <c r="E7" s="8"/>
      <c r="F7" s="5"/>
      <c r="G7" s="8"/>
      <c r="H7" s="8"/>
    </row>
    <row r="8" spans="1:8" ht="15">
      <c r="A8" s="8" t="s">
        <v>173</v>
      </c>
      <c r="B8" s="8"/>
      <c r="C8" s="8"/>
      <c r="D8" s="8"/>
      <c r="E8" s="8"/>
      <c r="F8" s="113">
        <v>14383</v>
      </c>
      <c r="G8" s="114">
        <v>9791</v>
      </c>
      <c r="H8" s="114">
        <v>9602</v>
      </c>
    </row>
    <row r="9" spans="1:8" ht="15">
      <c r="A9" s="8" t="s">
        <v>175</v>
      </c>
      <c r="B9" s="8"/>
      <c r="C9" s="8"/>
      <c r="D9" s="8"/>
      <c r="E9" s="8"/>
      <c r="F9" s="113">
        <v>-97209</v>
      </c>
      <c r="G9" s="114">
        <v>-81232</v>
      </c>
      <c r="H9" s="114">
        <v>-100098</v>
      </c>
    </row>
    <row r="10" spans="1:8" ht="15">
      <c r="A10" s="20" t="s">
        <v>176</v>
      </c>
      <c r="B10" s="20"/>
      <c r="C10" s="20"/>
      <c r="D10" s="20"/>
      <c r="E10" s="20"/>
      <c r="F10" s="119">
        <f>SUM(F8:F9)</f>
        <v>-82826</v>
      </c>
      <c r="G10" s="120">
        <f>SUM(G8:G9)</f>
        <v>-71441</v>
      </c>
      <c r="H10" s="120">
        <f>SUM(H8:H9)</f>
        <v>-90496</v>
      </c>
    </row>
    <row r="11" spans="1:8" ht="15">
      <c r="A11" s="8"/>
      <c r="B11" s="8"/>
      <c r="C11" s="8"/>
      <c r="D11" s="8"/>
      <c r="E11" s="8"/>
      <c r="F11" s="5"/>
      <c r="G11" s="8"/>
      <c r="H11" s="8"/>
    </row>
    <row r="12" spans="1:8" ht="15">
      <c r="A12" s="8"/>
      <c r="B12" s="8"/>
      <c r="C12" s="8"/>
      <c r="D12" s="8"/>
      <c r="E12" s="8"/>
      <c r="F12" s="5"/>
      <c r="G12" s="8"/>
      <c r="H12" s="8"/>
    </row>
    <row r="13" spans="1:9" ht="15">
      <c r="A13" s="5" t="s">
        <v>298</v>
      </c>
      <c r="B13" s="13"/>
      <c r="C13" s="13"/>
      <c r="D13" s="13"/>
      <c r="E13" s="13"/>
      <c r="F13" s="138"/>
      <c r="G13" s="13"/>
      <c r="H13" s="13"/>
      <c r="I13" s="93"/>
    </row>
    <row r="14" spans="1:9" ht="15">
      <c r="A14" s="8"/>
      <c r="B14" s="13"/>
      <c r="C14" s="13"/>
      <c r="D14" s="13"/>
      <c r="E14" s="13"/>
      <c r="F14" s="115"/>
      <c r="G14" s="116"/>
      <c r="H14" s="116"/>
      <c r="I14" s="93"/>
    </row>
    <row r="15" spans="1:9" ht="15">
      <c r="A15" s="8"/>
      <c r="B15" s="13"/>
      <c r="C15" s="13"/>
      <c r="D15" s="13"/>
      <c r="E15" s="13"/>
      <c r="F15" s="101">
        <f>F6</f>
        <v>40298</v>
      </c>
      <c r="G15" s="101">
        <f>G6</f>
        <v>39933</v>
      </c>
      <c r="H15" s="101">
        <f>H6</f>
        <v>40178</v>
      </c>
      <c r="I15" s="93"/>
    </row>
    <row r="16" spans="1:9" ht="15">
      <c r="A16" s="8"/>
      <c r="B16" s="13"/>
      <c r="C16" s="13"/>
      <c r="D16" s="13"/>
      <c r="E16" s="13"/>
      <c r="F16" s="101"/>
      <c r="G16" s="101"/>
      <c r="H16" s="101"/>
      <c r="I16" s="93"/>
    </row>
    <row r="17" spans="1:9" ht="15">
      <c r="A17" s="8" t="s">
        <v>443</v>
      </c>
      <c r="B17" s="13"/>
      <c r="C17" s="13"/>
      <c r="D17" s="13"/>
      <c r="E17" s="13"/>
      <c r="F17" s="115"/>
      <c r="G17" s="116"/>
      <c r="H17" s="299"/>
      <c r="I17" s="93"/>
    </row>
    <row r="18" spans="1:9" ht="15">
      <c r="A18" s="8" t="s">
        <v>444</v>
      </c>
      <c r="B18" s="13"/>
      <c r="C18" s="13"/>
      <c r="D18" s="13"/>
      <c r="E18" s="13"/>
      <c r="F18" s="297">
        <v>392</v>
      </c>
      <c r="G18" s="348">
        <v>973</v>
      </c>
      <c r="H18" s="116">
        <v>339</v>
      </c>
      <c r="I18" s="93"/>
    </row>
    <row r="19" spans="1:9" ht="15">
      <c r="A19" s="8" t="s">
        <v>446</v>
      </c>
      <c r="B19" s="13"/>
      <c r="C19" s="13"/>
      <c r="D19" s="13"/>
      <c r="E19" s="13"/>
      <c r="F19" s="297">
        <v>11067</v>
      </c>
      <c r="G19" s="348">
        <v>6546</v>
      </c>
      <c r="H19" s="348">
        <v>7279</v>
      </c>
      <c r="I19" s="93"/>
    </row>
    <row r="20" spans="1:9" ht="15">
      <c r="A20" s="8" t="s">
        <v>174</v>
      </c>
      <c r="B20" s="13"/>
      <c r="C20" s="13"/>
      <c r="D20" s="13"/>
      <c r="E20" s="13"/>
      <c r="F20" s="297"/>
      <c r="G20" s="348">
        <v>47</v>
      </c>
      <c r="H20" s="348"/>
      <c r="I20" s="93"/>
    </row>
    <row r="21" spans="1:9" ht="15">
      <c r="A21" s="8" t="s">
        <v>450</v>
      </c>
      <c r="B21" s="13"/>
      <c r="C21" s="13"/>
      <c r="D21" s="13"/>
      <c r="E21" s="13"/>
      <c r="F21" s="297">
        <v>2924</v>
      </c>
      <c r="G21" s="348">
        <v>2225</v>
      </c>
      <c r="H21" s="348">
        <v>1984</v>
      </c>
      <c r="I21" s="93"/>
    </row>
    <row r="22" spans="1:9" ht="15">
      <c r="A22" s="20" t="s">
        <v>385</v>
      </c>
      <c r="B22" s="20"/>
      <c r="C22" s="20"/>
      <c r="D22" s="20"/>
      <c r="E22" s="20"/>
      <c r="F22" s="298">
        <f>SUM(F17:F21)</f>
        <v>14383</v>
      </c>
      <c r="G22" s="298">
        <f>SUM(G17:G21)</f>
        <v>9791</v>
      </c>
      <c r="H22" s="298">
        <f>SUM(H18:H21)</f>
        <v>9602</v>
      </c>
      <c r="I22" s="93"/>
    </row>
    <row r="23" spans="1:9" ht="15">
      <c r="A23" s="8"/>
      <c r="B23" s="13"/>
      <c r="C23" s="13"/>
      <c r="D23" s="13"/>
      <c r="E23" s="13"/>
      <c r="F23" s="138"/>
      <c r="G23" s="13"/>
      <c r="H23" s="13"/>
      <c r="I23" s="93"/>
    </row>
    <row r="24" spans="1:9" ht="15">
      <c r="A24" s="8"/>
      <c r="B24" s="13"/>
      <c r="C24" s="13"/>
      <c r="D24" s="13"/>
      <c r="E24" s="13"/>
      <c r="F24" s="138"/>
      <c r="G24" s="13"/>
      <c r="H24" s="13"/>
      <c r="I24" s="93"/>
    </row>
    <row r="25" spans="1:8" ht="15">
      <c r="A25" s="8"/>
      <c r="B25" s="8"/>
      <c r="C25" s="8"/>
      <c r="D25" s="8"/>
      <c r="E25" s="8"/>
      <c r="F25" s="5"/>
      <c r="G25" s="8"/>
      <c r="H25" s="8"/>
    </row>
    <row r="26" spans="1:8" ht="15">
      <c r="A26" s="5" t="s">
        <v>384</v>
      </c>
      <c r="B26" s="8"/>
      <c r="C26" s="8"/>
      <c r="D26" s="8"/>
      <c r="E26" s="8"/>
      <c r="F26" s="5"/>
      <c r="G26" s="8"/>
      <c r="H26" s="8"/>
    </row>
    <row r="27" spans="1:8" ht="15">
      <c r="A27" s="8"/>
      <c r="B27" s="8"/>
      <c r="C27" s="8"/>
      <c r="D27" s="8"/>
      <c r="E27" s="8"/>
      <c r="F27" s="5"/>
      <c r="G27" s="8"/>
      <c r="H27" s="8"/>
    </row>
    <row r="28" spans="1:8" ht="15">
      <c r="A28" s="8"/>
      <c r="B28" s="8"/>
      <c r="C28" s="8"/>
      <c r="D28" s="8"/>
      <c r="E28" s="8"/>
      <c r="F28" s="101">
        <f>F6</f>
        <v>40298</v>
      </c>
      <c r="G28" s="101">
        <f>G6</f>
        <v>39933</v>
      </c>
      <c r="H28" s="101">
        <f>H6</f>
        <v>40178</v>
      </c>
    </row>
    <row r="29" spans="1:8" ht="15">
      <c r="A29" s="8"/>
      <c r="B29" s="8"/>
      <c r="C29" s="8"/>
      <c r="D29" s="8"/>
      <c r="E29" s="8"/>
      <c r="F29" s="101"/>
      <c r="G29" s="101"/>
      <c r="H29" s="101"/>
    </row>
    <row r="30" spans="1:8" ht="15">
      <c r="A30" s="8" t="s">
        <v>443</v>
      </c>
      <c r="F30" s="299">
        <v>11134</v>
      </c>
      <c r="G30" s="299">
        <v>13323</v>
      </c>
      <c r="H30" s="299">
        <v>17755</v>
      </c>
    </row>
    <row r="31" spans="1:8" ht="15">
      <c r="A31" s="8" t="s">
        <v>444</v>
      </c>
      <c r="F31" s="299">
        <v>2679</v>
      </c>
      <c r="G31" s="299">
        <v>2025</v>
      </c>
      <c r="H31" s="299">
        <v>3461</v>
      </c>
    </row>
    <row r="32" spans="1:8" ht="15">
      <c r="A32" s="8" t="s">
        <v>446</v>
      </c>
      <c r="F32" s="299">
        <v>43627</v>
      </c>
      <c r="G32" s="299">
        <v>35803</v>
      </c>
      <c r="H32" s="299">
        <v>43432</v>
      </c>
    </row>
    <row r="33" spans="1:8" ht="15">
      <c r="A33" s="8" t="s">
        <v>174</v>
      </c>
      <c r="F33" s="299">
        <v>27767</v>
      </c>
      <c r="G33" s="299">
        <v>21821</v>
      </c>
      <c r="H33" s="299">
        <v>26289</v>
      </c>
    </row>
    <row r="34" spans="1:8" ht="15">
      <c r="A34" s="8" t="s">
        <v>450</v>
      </c>
      <c r="F34" s="299">
        <v>12002</v>
      </c>
      <c r="G34" s="299">
        <v>8260</v>
      </c>
      <c r="H34" s="299">
        <v>9161</v>
      </c>
    </row>
    <row r="35" spans="1:8" ht="15">
      <c r="A35" s="20" t="s">
        <v>293</v>
      </c>
      <c r="B35" s="91"/>
      <c r="C35" s="91"/>
      <c r="D35" s="91"/>
      <c r="E35" s="91"/>
      <c r="F35" s="349">
        <f>SUM(F30:F34)</f>
        <v>97209</v>
      </c>
      <c r="G35" s="349">
        <f>SUM(G30:G34)</f>
        <v>81232</v>
      </c>
      <c r="H35" s="349">
        <f>SUM(H30:H34)</f>
        <v>100098</v>
      </c>
    </row>
    <row r="36" ht="15">
      <c r="A36" s="8"/>
    </row>
    <row r="37" ht="15">
      <c r="A37" s="8"/>
    </row>
    <row r="38" ht="15">
      <c r="A38" s="8" t="s">
        <v>731</v>
      </c>
    </row>
    <row r="39" ht="15">
      <c r="A39" s="8" t="s">
        <v>177</v>
      </c>
    </row>
    <row r="40" ht="15">
      <c r="A40" s="8" t="s">
        <v>732</v>
      </c>
    </row>
    <row r="41" ht="15">
      <c r="A41" s="8" t="s">
        <v>733</v>
      </c>
    </row>
  </sheetData>
  <sheetProtection/>
  <printOptions/>
  <pageMargins left="0.7874015748031497" right="0.7874015748031497" top="0.984251968503937" bottom="0.984251968503937" header="0.5118110236220472" footer="0.5118110236220472"/>
  <pageSetup fitToHeight="1" fitToWidth="1" horizontalDpi="600" verticalDpi="600" orientation="portrait" paperSize="9" scale="85" r:id="rId1"/>
  <headerFooter alignWithMargins="0">
    <oddHeader xml:space="preserve">&amp;LUniversiteter og høyskoler - standard mal for årsregnskap </oddHeader>
    <oddFooter>&amp;LDato: 02.12.2009
Versjon: 3&amp;R&amp;D &amp;T</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F55"/>
  <sheetViews>
    <sheetView workbookViewId="0" topLeftCell="A18">
      <selection activeCell="C12" sqref="C12:E12"/>
    </sheetView>
  </sheetViews>
  <sheetFormatPr defaultColWidth="11.421875" defaultRowHeight="15" customHeight="1"/>
  <cols>
    <col min="1" max="1" width="63.7109375" style="0" customWidth="1"/>
    <col min="2" max="2" width="10.7109375" style="61" customWidth="1"/>
    <col min="3" max="4" width="15.7109375" style="62" customWidth="1"/>
    <col min="5" max="5" width="15.7109375" style="0" customWidth="1"/>
  </cols>
  <sheetData>
    <row r="1" spans="1:6" ht="15" customHeight="1">
      <c r="A1" s="60" t="s">
        <v>515</v>
      </c>
      <c r="F1" s="305"/>
    </row>
    <row r="2" ht="15" customHeight="1">
      <c r="F2" s="305"/>
    </row>
    <row r="3" spans="1:6" ht="15" customHeight="1">
      <c r="A3" s="63" t="s">
        <v>178</v>
      </c>
      <c r="F3" s="305"/>
    </row>
    <row r="4" ht="15" customHeight="1" thickBot="1">
      <c r="F4" s="305"/>
    </row>
    <row r="5" spans="1:6" ht="15" customHeight="1">
      <c r="A5" s="73"/>
      <c r="B5" s="213" t="s">
        <v>214</v>
      </c>
      <c r="C5" s="268">
        <f>Resultatregnskap!C5</f>
        <v>40298</v>
      </c>
      <c r="D5" s="268">
        <v>39933</v>
      </c>
      <c r="E5" s="268">
        <f>Resultatregnskap!E5</f>
        <v>40178</v>
      </c>
      <c r="F5" s="306" t="s">
        <v>601</v>
      </c>
    </row>
    <row r="6" spans="1:6" ht="15" customHeight="1">
      <c r="A6" s="64" t="s">
        <v>249</v>
      </c>
      <c r="B6" s="75"/>
      <c r="C6" s="106"/>
      <c r="D6" s="106"/>
      <c r="E6" s="106"/>
      <c r="F6" s="307"/>
    </row>
    <row r="7" spans="2:6" ht="15" customHeight="1">
      <c r="B7" s="75"/>
      <c r="C7" s="106"/>
      <c r="D7" s="106"/>
      <c r="E7" s="106"/>
      <c r="F7" s="307"/>
    </row>
    <row r="8" spans="1:6" ht="15" customHeight="1">
      <c r="A8" s="64" t="s">
        <v>531</v>
      </c>
      <c r="B8" s="75"/>
      <c r="C8" s="106"/>
      <c r="D8" s="106"/>
      <c r="E8" s="106"/>
      <c r="F8" s="307"/>
    </row>
    <row r="9" spans="1:6" ht="15" customHeight="1">
      <c r="A9" s="70"/>
      <c r="B9" s="75"/>
      <c r="C9" s="106"/>
      <c r="D9" s="106"/>
      <c r="E9" s="106"/>
      <c r="F9" s="307"/>
    </row>
    <row r="10" spans="1:6" ht="15" customHeight="1">
      <c r="A10" s="64" t="s">
        <v>250</v>
      </c>
      <c r="B10" s="75"/>
      <c r="C10" s="106"/>
      <c r="D10" s="106"/>
      <c r="E10" s="106"/>
      <c r="F10" s="307"/>
    </row>
    <row r="11" spans="1:6" s="68" customFormat="1" ht="15" customHeight="1">
      <c r="A11" s="66" t="s">
        <v>251</v>
      </c>
      <c r="B11" s="75">
        <v>4</v>
      </c>
      <c r="C11" s="106"/>
      <c r="D11" s="106"/>
      <c r="E11" s="106"/>
      <c r="F11" s="308"/>
    </row>
    <row r="12" spans="1:6" s="68" customFormat="1" ht="15" customHeight="1">
      <c r="A12" s="66" t="s">
        <v>252</v>
      </c>
      <c r="B12" s="75">
        <v>4</v>
      </c>
      <c r="C12" s="106">
        <v>5269</v>
      </c>
      <c r="D12" s="106">
        <v>2830</v>
      </c>
      <c r="E12" s="106">
        <v>4625</v>
      </c>
      <c r="F12" s="308"/>
    </row>
    <row r="13" spans="1:6" ht="15" customHeight="1">
      <c r="A13" s="69" t="s">
        <v>253</v>
      </c>
      <c r="B13" s="75"/>
      <c r="C13" s="106">
        <f>SUBTOTAL(9,C11:C12)</f>
        <v>5269</v>
      </c>
      <c r="D13" s="106">
        <f>SUBTOTAL(9,D11:D12)</f>
        <v>2830</v>
      </c>
      <c r="E13" s="106">
        <f>SUBTOTAL(9,E11:E12)</f>
        <v>4625</v>
      </c>
      <c r="F13" s="309" t="s">
        <v>602</v>
      </c>
    </row>
    <row r="14" spans="1:6" ht="15" customHeight="1">
      <c r="A14" s="70"/>
      <c r="B14" s="75"/>
      <c r="C14" s="106"/>
      <c r="D14" s="106"/>
      <c r="E14" s="106"/>
      <c r="F14" s="307"/>
    </row>
    <row r="15" spans="1:6" ht="15" customHeight="1">
      <c r="A15" s="64" t="s">
        <v>254</v>
      </c>
      <c r="B15" s="75"/>
      <c r="C15" s="106"/>
      <c r="D15" s="106"/>
      <c r="E15" s="106"/>
      <c r="F15" s="307"/>
    </row>
    <row r="16" spans="1:6" s="68" customFormat="1" ht="15" customHeight="1">
      <c r="A16" s="66" t="s">
        <v>255</v>
      </c>
      <c r="B16" s="75">
        <v>5</v>
      </c>
      <c r="C16" s="106">
        <v>7943419</v>
      </c>
      <c r="D16" s="106">
        <v>8041354</v>
      </c>
      <c r="E16" s="106">
        <v>8069659</v>
      </c>
      <c r="F16" s="308"/>
    </row>
    <row r="17" spans="1:6" s="68" customFormat="1" ht="15" customHeight="1">
      <c r="A17" s="66" t="s">
        <v>490</v>
      </c>
      <c r="B17" s="75">
        <v>5</v>
      </c>
      <c r="C17" s="106">
        <v>38593</v>
      </c>
      <c r="D17" s="106">
        <v>40845</v>
      </c>
      <c r="E17" s="106">
        <v>38883</v>
      </c>
      <c r="F17" s="308"/>
    </row>
    <row r="18" spans="1:6" s="68" customFormat="1" ht="15" customHeight="1">
      <c r="A18" s="66" t="s">
        <v>256</v>
      </c>
      <c r="B18" s="75">
        <v>5</v>
      </c>
      <c r="C18" s="106">
        <v>674506</v>
      </c>
      <c r="D18" s="106">
        <v>629375</v>
      </c>
      <c r="E18" s="106">
        <v>692287</v>
      </c>
      <c r="F18" s="308"/>
    </row>
    <row r="19" spans="1:6" s="199" customFormat="1" ht="15" customHeight="1">
      <c r="A19" s="66" t="s">
        <v>200</v>
      </c>
      <c r="B19" s="78">
        <v>5</v>
      </c>
      <c r="C19" s="112">
        <v>456873</v>
      </c>
      <c r="D19" s="112">
        <v>520068</v>
      </c>
      <c r="E19" s="112">
        <v>396873</v>
      </c>
      <c r="F19" s="310"/>
    </row>
    <row r="20" spans="1:6" s="68" customFormat="1" ht="15" customHeight="1">
      <c r="A20" s="66" t="s">
        <v>257</v>
      </c>
      <c r="B20" s="75">
        <v>5</v>
      </c>
      <c r="C20" s="106"/>
      <c r="D20" s="106"/>
      <c r="E20" s="106"/>
      <c r="F20" s="308"/>
    </row>
    <row r="21" spans="1:6" ht="15" customHeight="1">
      <c r="A21" s="69" t="s">
        <v>258</v>
      </c>
      <c r="B21" s="75"/>
      <c r="C21" s="106">
        <f>SUBTOTAL(9,C16:C20)</f>
        <v>9113391</v>
      </c>
      <c r="D21" s="106">
        <f>SUBTOTAL(9,D16:D20)</f>
        <v>9231642</v>
      </c>
      <c r="E21" s="106">
        <f>SUBTOTAL(9,E16:E20)</f>
        <v>9197702</v>
      </c>
      <c r="F21" s="309" t="s">
        <v>603</v>
      </c>
    </row>
    <row r="22" spans="1:6" ht="15" customHeight="1">
      <c r="A22" s="70"/>
      <c r="B22" s="75"/>
      <c r="C22" s="106"/>
      <c r="D22" s="106"/>
      <c r="E22" s="106"/>
      <c r="F22" s="307"/>
    </row>
    <row r="23" spans="1:6" ht="15" customHeight="1">
      <c r="A23" s="64" t="s">
        <v>259</v>
      </c>
      <c r="B23" s="75"/>
      <c r="C23" s="106"/>
      <c r="D23" s="106"/>
      <c r="E23" s="106"/>
      <c r="F23" s="307"/>
    </row>
    <row r="24" spans="1:6" s="68" customFormat="1" ht="15" customHeight="1">
      <c r="A24" s="66" t="s">
        <v>260</v>
      </c>
      <c r="B24" s="75">
        <v>13</v>
      </c>
      <c r="C24" s="346">
        <v>56569</v>
      </c>
      <c r="D24" s="346">
        <v>56569</v>
      </c>
      <c r="E24" s="106">
        <v>56569</v>
      </c>
      <c r="F24" s="308"/>
    </row>
    <row r="25" spans="1:6" s="68" customFormat="1" ht="15" customHeight="1">
      <c r="A25" s="66" t="s">
        <v>261</v>
      </c>
      <c r="B25" s="75">
        <v>13</v>
      </c>
      <c r="C25" s="346">
        <v>7520</v>
      </c>
      <c r="D25" s="346">
        <v>4520</v>
      </c>
      <c r="E25" s="106">
        <v>7520</v>
      </c>
      <c r="F25" s="308"/>
    </row>
    <row r="26" spans="1:6" s="68" customFormat="1" ht="15" customHeight="1">
      <c r="A26" s="66" t="s">
        <v>262</v>
      </c>
      <c r="B26" s="75">
        <v>13</v>
      </c>
      <c r="C26" s="346">
        <v>858</v>
      </c>
      <c r="D26" s="346">
        <v>858</v>
      </c>
      <c r="E26" s="106">
        <v>858</v>
      </c>
      <c r="F26" s="308"/>
    </row>
    <row r="27" spans="1:6" s="68" customFormat="1" ht="15" customHeight="1">
      <c r="A27" s="66" t="s">
        <v>491</v>
      </c>
      <c r="B27" s="75"/>
      <c r="C27" s="346">
        <v>332</v>
      </c>
      <c r="D27" s="346">
        <v>332</v>
      </c>
      <c r="E27" s="106">
        <v>332</v>
      </c>
      <c r="F27" s="308"/>
    </row>
    <row r="28" spans="1:6" ht="15" customHeight="1">
      <c r="A28" s="69" t="s">
        <v>263</v>
      </c>
      <c r="B28" s="75"/>
      <c r="C28" s="106">
        <f>SUBTOTAL(9,C24:C27)</f>
        <v>65279</v>
      </c>
      <c r="D28" s="106">
        <f>SUBTOTAL(9,D24:D27)</f>
        <v>62279</v>
      </c>
      <c r="E28" s="106">
        <f>SUBTOTAL(9,E24:E27)</f>
        <v>65279</v>
      </c>
      <c r="F28" s="309" t="s">
        <v>604</v>
      </c>
    </row>
    <row r="29" spans="1:6" ht="15" customHeight="1">
      <c r="A29" s="69"/>
      <c r="B29" s="75"/>
      <c r="C29" s="106"/>
      <c r="D29" s="106"/>
      <c r="E29" s="106"/>
      <c r="F29" s="307"/>
    </row>
    <row r="30" spans="1:6" ht="15" customHeight="1">
      <c r="A30" s="64" t="s">
        <v>264</v>
      </c>
      <c r="B30" s="74"/>
      <c r="C30" s="107">
        <f>SUBTOTAL(9,C11:C29)</f>
        <v>9183939</v>
      </c>
      <c r="D30" s="112">
        <f>SUBTOTAL(9,D11:D29)</f>
        <v>9296751</v>
      </c>
      <c r="E30" s="112">
        <f>SUBTOTAL(9,E11:E29)</f>
        <v>9267606</v>
      </c>
      <c r="F30" s="307"/>
    </row>
    <row r="31" spans="1:6" ht="15" customHeight="1">
      <c r="A31" s="70"/>
      <c r="B31" s="75"/>
      <c r="C31" s="106"/>
      <c r="D31" s="106"/>
      <c r="E31" s="106"/>
      <c r="F31" s="307"/>
    </row>
    <row r="32" spans="1:6" ht="15" customHeight="1">
      <c r="A32" s="64" t="s">
        <v>265</v>
      </c>
      <c r="B32" s="75"/>
      <c r="C32" s="106"/>
      <c r="D32" s="106"/>
      <c r="E32" s="106"/>
      <c r="F32" s="307"/>
    </row>
    <row r="33" spans="1:6" ht="15" customHeight="1">
      <c r="A33" s="70"/>
      <c r="B33" s="75"/>
      <c r="C33" s="106"/>
      <c r="D33" s="106"/>
      <c r="E33" s="106"/>
      <c r="F33" s="307"/>
    </row>
    <row r="34" spans="1:6" ht="15" customHeight="1">
      <c r="A34" s="64" t="s">
        <v>266</v>
      </c>
      <c r="B34" s="75"/>
      <c r="C34" s="106"/>
      <c r="D34" s="106"/>
      <c r="E34" s="106"/>
      <c r="F34" s="307"/>
    </row>
    <row r="35" spans="1:6" s="68" customFormat="1" ht="15" customHeight="1">
      <c r="A35" s="66" t="s">
        <v>267</v>
      </c>
      <c r="B35" s="75">
        <v>14</v>
      </c>
      <c r="C35" s="106">
        <v>868</v>
      </c>
      <c r="D35" s="106">
        <v>499</v>
      </c>
      <c r="E35" s="106">
        <v>868</v>
      </c>
      <c r="F35" s="309" t="s">
        <v>605</v>
      </c>
    </row>
    <row r="36" spans="1:6" s="68" customFormat="1" ht="15" customHeight="1">
      <c r="A36" s="66" t="s">
        <v>268</v>
      </c>
      <c r="B36" s="75">
        <v>14</v>
      </c>
      <c r="C36" s="106"/>
      <c r="D36" s="106"/>
      <c r="E36" s="106"/>
      <c r="F36" s="309" t="s">
        <v>606</v>
      </c>
    </row>
    <row r="37" spans="1:6" ht="15" customHeight="1">
      <c r="A37" s="69" t="s">
        <v>532</v>
      </c>
      <c r="B37" s="75"/>
      <c r="C37" s="106">
        <f>SUBTOTAL(9,C35:C36)</f>
        <v>868</v>
      </c>
      <c r="D37" s="106">
        <f>SUBTOTAL(9,D35:D36)</f>
        <v>499</v>
      </c>
      <c r="E37" s="106">
        <f>SUBTOTAL(9,E35:E36)</f>
        <v>868</v>
      </c>
      <c r="F37" s="309"/>
    </row>
    <row r="38" spans="1:6" ht="15" customHeight="1">
      <c r="A38" s="70"/>
      <c r="B38" s="75"/>
      <c r="C38" s="106"/>
      <c r="D38" s="106"/>
      <c r="E38" s="106"/>
      <c r="F38" s="307"/>
    </row>
    <row r="39" spans="1:6" ht="15" customHeight="1">
      <c r="A39" s="64" t="s">
        <v>269</v>
      </c>
      <c r="B39" s="75"/>
      <c r="C39" s="106"/>
      <c r="D39" s="106"/>
      <c r="E39" s="106"/>
      <c r="F39" s="307"/>
    </row>
    <row r="40" spans="1:6" s="68" customFormat="1" ht="15" customHeight="1">
      <c r="A40" s="66" t="s">
        <v>270</v>
      </c>
      <c r="B40" s="75">
        <v>16</v>
      </c>
      <c r="C40" s="106">
        <v>148159</v>
      </c>
      <c r="D40" s="106">
        <v>134257</v>
      </c>
      <c r="E40" s="106">
        <v>212107</v>
      </c>
      <c r="F40" s="309" t="s">
        <v>607</v>
      </c>
    </row>
    <row r="41" spans="1:6" s="68" customFormat="1" ht="15" customHeight="1">
      <c r="A41" s="66" t="s">
        <v>213</v>
      </c>
      <c r="B41" s="75">
        <v>17</v>
      </c>
      <c r="C41" s="106">
        <v>43476</v>
      </c>
      <c r="D41" s="106">
        <v>55918</v>
      </c>
      <c r="E41" s="106">
        <v>36342</v>
      </c>
      <c r="F41" s="309" t="s">
        <v>608</v>
      </c>
    </row>
    <row r="42" spans="1:6" s="68" customFormat="1" ht="15" customHeight="1">
      <c r="A42" s="66" t="s">
        <v>298</v>
      </c>
      <c r="B42" s="75">
        <v>18</v>
      </c>
      <c r="C42" s="106">
        <v>14383</v>
      </c>
      <c r="D42" s="106">
        <v>9791</v>
      </c>
      <c r="E42" s="106">
        <v>9602</v>
      </c>
      <c r="F42" s="309" t="s">
        <v>609</v>
      </c>
    </row>
    <row r="43" spans="1:6" ht="15" customHeight="1">
      <c r="A43" s="69" t="s">
        <v>271</v>
      </c>
      <c r="B43" s="75"/>
      <c r="C43" s="106">
        <f>SUBTOTAL(9,C40:C42)</f>
        <v>206018</v>
      </c>
      <c r="D43" s="106">
        <f>SUBTOTAL(9,D40:D42)</f>
        <v>199966</v>
      </c>
      <c r="E43" s="106">
        <f>SUBTOTAL(9,E40:E42)</f>
        <v>258051</v>
      </c>
      <c r="F43" s="307"/>
    </row>
    <row r="44" spans="1:6" ht="15" customHeight="1">
      <c r="A44" s="70"/>
      <c r="B44" s="75"/>
      <c r="C44" s="106"/>
      <c r="D44" s="106"/>
      <c r="E44" s="106"/>
      <c r="F44" s="307"/>
    </row>
    <row r="45" spans="1:6" ht="15" customHeight="1">
      <c r="A45" s="64" t="s">
        <v>306</v>
      </c>
      <c r="B45" s="75"/>
      <c r="C45" s="106"/>
      <c r="D45" s="106"/>
      <c r="E45" s="106"/>
      <c r="F45" s="307"/>
    </row>
    <row r="46" spans="1:6" s="68" customFormat="1" ht="15" customHeight="1">
      <c r="A46" s="66" t="s">
        <v>701</v>
      </c>
      <c r="B46" s="75">
        <v>19</v>
      </c>
      <c r="C46" s="106">
        <v>2029315</v>
      </c>
      <c r="D46" s="106">
        <v>2017836</v>
      </c>
      <c r="E46" s="106">
        <v>1520262</v>
      </c>
      <c r="F46" s="309" t="s">
        <v>610</v>
      </c>
    </row>
    <row r="47" spans="1:6" s="68" customFormat="1" ht="15" customHeight="1">
      <c r="A47" s="66" t="s">
        <v>700</v>
      </c>
      <c r="B47" s="75">
        <v>19</v>
      </c>
      <c r="C47" s="106">
        <v>25038</v>
      </c>
      <c r="D47" s="106">
        <v>16296</v>
      </c>
      <c r="E47" s="106">
        <v>60931</v>
      </c>
      <c r="F47" s="309" t="s">
        <v>611</v>
      </c>
    </row>
    <row r="48" spans="1:6" s="68" customFormat="1" ht="15" customHeight="1">
      <c r="A48" s="66" t="s">
        <v>309</v>
      </c>
      <c r="B48" s="75">
        <v>19</v>
      </c>
      <c r="C48" s="106">
        <v>11</v>
      </c>
      <c r="D48" s="106">
        <v>11</v>
      </c>
      <c r="E48" s="106">
        <v>11</v>
      </c>
      <c r="F48" s="309" t="s">
        <v>699</v>
      </c>
    </row>
    <row r="49" spans="1:6" ht="15" customHeight="1">
      <c r="A49" s="69" t="s">
        <v>310</v>
      </c>
      <c r="B49" s="75"/>
      <c r="C49" s="106">
        <f>SUBTOTAL(9,C46:C48)</f>
        <v>2054364</v>
      </c>
      <c r="D49" s="106">
        <f>SUBTOTAL(9,D46:D48)</f>
        <v>2034143</v>
      </c>
      <c r="E49" s="106">
        <f>SUBTOTAL(9,E46:E48)</f>
        <v>1581204</v>
      </c>
      <c r="F49" s="309"/>
    </row>
    <row r="50" spans="1:6" ht="15" customHeight="1">
      <c r="A50" s="69"/>
      <c r="B50" s="75"/>
      <c r="C50" s="106"/>
      <c r="D50" s="106"/>
      <c r="E50" s="106"/>
      <c r="F50" s="307"/>
    </row>
    <row r="51" spans="1:6" ht="15" customHeight="1">
      <c r="A51" s="64" t="s">
        <v>272</v>
      </c>
      <c r="B51" s="74"/>
      <c r="C51" s="107">
        <f>SUBTOTAL(9,C35:C50)</f>
        <v>2261250</v>
      </c>
      <c r="D51" s="112">
        <f>SUBTOTAL(9,D35:D50)</f>
        <v>2234608</v>
      </c>
      <c r="E51" s="112">
        <f>SUBTOTAL(9,E35:E50)</f>
        <v>1840123</v>
      </c>
      <c r="F51" s="307"/>
    </row>
    <row r="52" spans="1:6" ht="15" customHeight="1">
      <c r="A52" s="70"/>
      <c r="B52" s="75"/>
      <c r="C52" s="106"/>
      <c r="D52" s="106"/>
      <c r="E52" s="106"/>
      <c r="F52" s="307"/>
    </row>
    <row r="53" spans="1:6" ht="15" customHeight="1">
      <c r="A53" s="77" t="s">
        <v>273</v>
      </c>
      <c r="B53" s="78"/>
      <c r="C53" s="107">
        <f>SUBTOTAL(9,C11:C52)</f>
        <v>11445189</v>
      </c>
      <c r="D53" s="112">
        <f>SUBTOTAL(9,D11:D52)</f>
        <v>11531359</v>
      </c>
      <c r="E53" s="112">
        <f>SUBTOTAL(9,E11:E52)</f>
        <v>11107729</v>
      </c>
      <c r="F53" s="307"/>
    </row>
    <row r="54" ht="15" customHeight="1">
      <c r="F54" s="305"/>
    </row>
    <row r="55" ht="15" customHeight="1">
      <c r="A55" s="68"/>
    </row>
  </sheetData>
  <sheetProtection/>
  <printOptions/>
  <pageMargins left="0.7874015748031497" right="0.7874015748031497" top="0.984251968503937" bottom="0.984251968503937" header="0.5118110236220472" footer="0.5118110236220472"/>
  <pageSetup fitToHeight="1" fitToWidth="1" horizontalDpi="600" verticalDpi="600" orientation="portrait" paperSize="9" scale="65" r:id="rId1"/>
  <headerFooter alignWithMargins="0">
    <oddHeader xml:space="preserve">&amp;LUniversiteter og høyskoler - standard mal for årsregnskap </oddHeader>
    <oddFooter>&amp;LDato: 02.12.2009
Versjon: 3&amp;R&amp;D &amp;T</oddFooter>
  </headerFooter>
</worksheet>
</file>

<file path=xl/worksheets/sheet20.xml><?xml version="1.0" encoding="utf-8"?>
<worksheet xmlns="http://schemas.openxmlformats.org/spreadsheetml/2006/main" xmlns:r="http://schemas.openxmlformats.org/officeDocument/2006/relationships">
  <sheetPr>
    <pageSetUpPr fitToPage="1"/>
  </sheetPr>
  <dimension ref="A2:K43"/>
  <sheetViews>
    <sheetView workbookViewId="0" topLeftCell="A1">
      <selection activeCell="J19" sqref="J19"/>
    </sheetView>
  </sheetViews>
  <sheetFormatPr defaultColWidth="11.421875" defaultRowHeight="12.75"/>
  <cols>
    <col min="8" max="8" width="10.140625" style="0" bestFit="1" customWidth="1"/>
  </cols>
  <sheetData>
    <row r="2" spans="1:9" ht="15">
      <c r="A2" s="54" t="s">
        <v>431</v>
      </c>
      <c r="B2" s="7"/>
      <c r="C2" s="7"/>
      <c r="D2" s="7"/>
      <c r="E2" s="7"/>
      <c r="F2" s="7"/>
      <c r="G2" s="6"/>
      <c r="H2" s="7"/>
      <c r="I2" s="7"/>
    </row>
    <row r="3" spans="1:9" ht="15">
      <c r="A3" s="8"/>
      <c r="B3" s="8"/>
      <c r="C3" s="8"/>
      <c r="D3" s="8"/>
      <c r="E3" s="8"/>
      <c r="F3" s="8"/>
      <c r="G3" s="5"/>
      <c r="H3" s="8"/>
      <c r="I3" s="8"/>
    </row>
    <row r="4" spans="1:9" ht="15">
      <c r="A4" s="8"/>
      <c r="B4" s="8"/>
      <c r="C4" s="8"/>
      <c r="D4" s="8"/>
      <c r="E4" s="8"/>
      <c r="F4" s="8"/>
      <c r="G4" s="101">
        <f>Resultatregnskap!C5</f>
        <v>40298</v>
      </c>
      <c r="H4" s="102">
        <f>Resultatregnskap!D5</f>
        <v>39933</v>
      </c>
      <c r="I4" s="102">
        <f>Resultatregnskap!E5</f>
        <v>40178</v>
      </c>
    </row>
    <row r="5" spans="1:9" ht="15">
      <c r="A5" s="8"/>
      <c r="B5" s="8"/>
      <c r="C5" s="8"/>
      <c r="D5" s="8"/>
      <c r="E5" s="8"/>
      <c r="F5" s="8"/>
      <c r="G5" s="5"/>
      <c r="H5" s="8"/>
      <c r="I5" s="8"/>
    </row>
    <row r="6" spans="1:9" ht="15">
      <c r="A6" s="463" t="s">
        <v>305</v>
      </c>
      <c r="B6" s="463"/>
      <c r="C6" s="463"/>
      <c r="D6" s="463"/>
      <c r="E6" s="463"/>
      <c r="F6" s="463"/>
      <c r="G6" s="113">
        <v>2016037</v>
      </c>
      <c r="H6" s="114">
        <v>2017836</v>
      </c>
      <c r="I6" s="114">
        <v>1510900</v>
      </c>
    </row>
    <row r="7" spans="1:9" ht="15">
      <c r="A7" s="463" t="s">
        <v>172</v>
      </c>
      <c r="B7" s="463"/>
      <c r="C7" s="463"/>
      <c r="D7" s="463"/>
      <c r="E7" s="463"/>
      <c r="F7" s="463"/>
      <c r="G7" s="113">
        <v>13278</v>
      </c>
      <c r="H7" s="114"/>
      <c r="I7" s="114">
        <v>9362</v>
      </c>
    </row>
    <row r="8" spans="1:9" ht="15">
      <c r="A8" s="463" t="s">
        <v>765</v>
      </c>
      <c r="B8" s="463"/>
      <c r="C8" s="463"/>
      <c r="D8" s="463"/>
      <c r="E8" s="463"/>
      <c r="F8" s="463"/>
      <c r="G8" s="113">
        <v>25038</v>
      </c>
      <c r="H8" s="114">
        <v>16296</v>
      </c>
      <c r="I8" s="114">
        <v>60931</v>
      </c>
    </row>
    <row r="9" spans="1:9" ht="15">
      <c r="A9" s="8" t="s">
        <v>303</v>
      </c>
      <c r="B9" s="8"/>
      <c r="C9" s="8"/>
      <c r="D9" s="8"/>
      <c r="E9" s="8"/>
      <c r="F9" s="8"/>
      <c r="G9" s="113">
        <v>11</v>
      </c>
      <c r="H9" s="114">
        <v>11</v>
      </c>
      <c r="I9" s="114">
        <v>11</v>
      </c>
    </row>
    <row r="10" spans="1:11" ht="15">
      <c r="A10" s="19" t="s">
        <v>304</v>
      </c>
      <c r="B10" s="20"/>
      <c r="C10" s="20"/>
      <c r="D10" s="20"/>
      <c r="E10" s="20"/>
      <c r="F10" s="20"/>
      <c r="G10" s="119">
        <f>SUM(G6:G9)</f>
        <v>2054364</v>
      </c>
      <c r="H10" s="120">
        <f>SUM(H6:H9)</f>
        <v>2034143</v>
      </c>
      <c r="I10" s="120">
        <f>SUM(I6:I9)</f>
        <v>1581204</v>
      </c>
      <c r="K10" s="299"/>
    </row>
    <row r="14" spans="1:11" ht="15">
      <c r="A14" s="8" t="s">
        <v>764</v>
      </c>
      <c r="B14" s="8"/>
      <c r="C14" s="8"/>
      <c r="D14" s="8"/>
      <c r="E14" s="8"/>
      <c r="F14" s="8"/>
      <c r="G14" s="8"/>
      <c r="H14" s="294"/>
      <c r="I14" s="8"/>
      <c r="J14" s="13"/>
      <c r="K14" s="8"/>
    </row>
    <row r="15" spans="1:11" ht="15">
      <c r="A15" s="8"/>
      <c r="B15" s="8"/>
      <c r="C15" s="8"/>
      <c r="D15" s="8"/>
      <c r="E15" s="8"/>
      <c r="F15" s="8"/>
      <c r="G15" s="8"/>
      <c r="H15" s="8"/>
      <c r="I15" s="8"/>
      <c r="J15" s="13"/>
      <c r="K15" s="8"/>
    </row>
    <row r="16" spans="1:11" ht="15">
      <c r="A16" s="8" t="s">
        <v>6</v>
      </c>
      <c r="B16" s="8"/>
      <c r="C16" s="8"/>
      <c r="D16" s="8"/>
      <c r="E16" s="8"/>
      <c r="F16" s="8">
        <v>20</v>
      </c>
      <c r="G16" s="8"/>
      <c r="H16" s="8"/>
      <c r="I16" s="8"/>
      <c r="J16" s="13"/>
      <c r="K16" s="8"/>
    </row>
    <row r="17" spans="1:11" ht="15">
      <c r="A17" s="8" t="s">
        <v>17</v>
      </c>
      <c r="B17" s="8"/>
      <c r="C17" s="8"/>
      <c r="D17" s="8"/>
      <c r="E17" s="8"/>
      <c r="F17" s="8">
        <v>-8</v>
      </c>
      <c r="G17" s="8"/>
      <c r="H17" s="8"/>
      <c r="I17" s="8"/>
      <c r="J17" s="13"/>
      <c r="K17" s="8"/>
    </row>
    <row r="18" spans="1:11" ht="15">
      <c r="A18" s="8" t="s">
        <v>15</v>
      </c>
      <c r="B18" s="8"/>
      <c r="C18" s="8"/>
      <c r="D18" s="8"/>
      <c r="E18" s="8"/>
      <c r="F18" s="8">
        <v>-135</v>
      </c>
      <c r="G18" s="8"/>
      <c r="H18" s="8"/>
      <c r="I18" s="8"/>
      <c r="J18" s="13"/>
      <c r="K18" s="8"/>
    </row>
    <row r="19" spans="1:11" ht="15">
      <c r="A19" s="8" t="s">
        <v>16</v>
      </c>
      <c r="B19" s="8"/>
      <c r="C19" s="8"/>
      <c r="D19" s="8"/>
      <c r="E19" s="8"/>
      <c r="F19" s="8">
        <v>64</v>
      </c>
      <c r="G19" s="8"/>
      <c r="H19" s="8"/>
      <c r="I19" s="8"/>
      <c r="J19" s="13"/>
      <c r="K19" s="8"/>
    </row>
    <row r="20" spans="1:11" ht="15">
      <c r="A20" s="8" t="s">
        <v>7</v>
      </c>
      <c r="B20" s="8"/>
      <c r="C20" s="8"/>
      <c r="D20" s="8"/>
      <c r="E20" s="8"/>
      <c r="F20" s="13">
        <v>62</v>
      </c>
      <c r="G20" s="8"/>
      <c r="H20" s="13"/>
      <c r="I20" s="8"/>
      <c r="J20" s="13"/>
      <c r="K20" s="8"/>
    </row>
    <row r="21" spans="1:11" ht="15">
      <c r="A21" s="8" t="s">
        <v>23</v>
      </c>
      <c r="B21" s="8"/>
      <c r="C21" s="8"/>
      <c r="D21" s="8"/>
      <c r="E21" s="8"/>
      <c r="F21" s="13">
        <v>561</v>
      </c>
      <c r="G21" s="8"/>
      <c r="H21" s="13"/>
      <c r="I21" s="8"/>
      <c r="J21" s="13"/>
      <c r="K21" s="8"/>
    </row>
    <row r="22" spans="1:11" ht="15">
      <c r="A22" s="8" t="s">
        <v>18</v>
      </c>
      <c r="B22" s="8"/>
      <c r="C22" s="8"/>
      <c r="D22" s="8"/>
      <c r="E22" s="8"/>
      <c r="F22" s="13">
        <v>-22</v>
      </c>
      <c r="G22" s="8"/>
      <c r="H22" s="13"/>
      <c r="I22" s="8"/>
      <c r="J22" s="13"/>
      <c r="K22" s="8"/>
    </row>
    <row r="23" spans="1:11" ht="15">
      <c r="A23" s="8" t="s">
        <v>24</v>
      </c>
      <c r="B23" s="8"/>
      <c r="C23" s="8"/>
      <c r="D23" s="8"/>
      <c r="E23" s="8"/>
      <c r="F23" s="15">
        <f>492-561</f>
        <v>-69</v>
      </c>
      <c r="G23" s="8"/>
      <c r="H23" s="15"/>
      <c r="I23" s="8"/>
      <c r="J23" s="13"/>
      <c r="K23" s="8"/>
    </row>
    <row r="24" spans="1:11" ht="15">
      <c r="A24" s="8"/>
      <c r="B24" s="8"/>
      <c r="C24" s="8"/>
      <c r="D24" s="8"/>
      <c r="E24" s="8"/>
      <c r="F24" s="8">
        <f>SUM(F16:F23)</f>
        <v>473</v>
      </c>
      <c r="G24" s="8"/>
      <c r="H24" s="8"/>
      <c r="I24" s="8"/>
      <c r="J24" s="13"/>
      <c r="K24" s="8"/>
    </row>
    <row r="25" spans="1:11" ht="15">
      <c r="A25" s="8"/>
      <c r="B25" s="8"/>
      <c r="C25" s="8"/>
      <c r="D25" s="8"/>
      <c r="E25" s="8"/>
      <c r="F25" s="8"/>
      <c r="G25" s="8"/>
      <c r="H25" s="8"/>
      <c r="I25" s="8"/>
      <c r="J25" s="13"/>
      <c r="K25" s="8"/>
    </row>
    <row r="26" spans="1:11" ht="15">
      <c r="A26" s="8"/>
      <c r="B26" s="8"/>
      <c r="C26" s="8"/>
      <c r="D26" s="8"/>
      <c r="E26" s="8"/>
      <c r="F26" s="8"/>
      <c r="G26" s="8"/>
      <c r="H26" s="8"/>
      <c r="I26" s="8"/>
      <c r="J26" s="13"/>
      <c r="K26" s="8"/>
    </row>
    <row r="27" spans="1:11" ht="15">
      <c r="A27" s="8" t="s">
        <v>763</v>
      </c>
      <c r="B27" s="8"/>
      <c r="C27" s="8"/>
      <c r="D27" s="8"/>
      <c r="E27" s="8"/>
      <c r="F27" s="8"/>
      <c r="G27" s="8"/>
      <c r="H27" s="8"/>
      <c r="I27" s="8"/>
      <c r="J27" s="13"/>
      <c r="K27" s="8"/>
    </row>
    <row r="28" spans="1:11" ht="15">
      <c r="A28" s="8" t="s">
        <v>770</v>
      </c>
      <c r="B28" s="8"/>
      <c r="C28" s="8"/>
      <c r="D28" s="8"/>
      <c r="E28" s="8"/>
      <c r="F28" s="8"/>
      <c r="G28" s="8"/>
      <c r="H28" s="8"/>
      <c r="I28" s="8"/>
      <c r="J28" s="13"/>
      <c r="K28" s="8"/>
    </row>
    <row r="29" spans="1:11" ht="15">
      <c r="A29" s="8"/>
      <c r="B29" s="8"/>
      <c r="C29" s="8"/>
      <c r="D29" s="8"/>
      <c r="E29" s="8"/>
      <c r="F29" s="8"/>
      <c r="G29" s="8"/>
      <c r="H29" s="8"/>
      <c r="I29" s="8"/>
      <c r="J29" s="13"/>
      <c r="K29" s="8"/>
    </row>
    <row r="30" spans="1:11" ht="15">
      <c r="A30" s="8"/>
      <c r="B30" s="8"/>
      <c r="C30" s="8"/>
      <c r="D30" s="8"/>
      <c r="E30" s="8"/>
      <c r="F30" s="8"/>
      <c r="G30" s="8"/>
      <c r="H30" s="8"/>
      <c r="I30" s="8"/>
      <c r="J30" s="13"/>
      <c r="K30" s="8"/>
    </row>
    <row r="31" spans="1:11" ht="15">
      <c r="A31" s="8"/>
      <c r="B31" s="8"/>
      <c r="C31" s="8"/>
      <c r="D31" s="8"/>
      <c r="E31" s="8"/>
      <c r="F31" s="8"/>
      <c r="G31" s="8"/>
      <c r="H31" s="8"/>
      <c r="I31" s="8"/>
      <c r="J31" s="13"/>
      <c r="K31" s="8"/>
    </row>
    <row r="32" ht="15">
      <c r="A32" s="8" t="s">
        <v>19</v>
      </c>
    </row>
    <row r="34" spans="1:7" ht="15">
      <c r="A34" s="8" t="s">
        <v>8</v>
      </c>
      <c r="G34">
        <f>581+14</f>
        <v>595</v>
      </c>
    </row>
    <row r="35" spans="1:7" ht="15">
      <c r="A35" s="8" t="s">
        <v>9</v>
      </c>
      <c r="G35">
        <v>308</v>
      </c>
    </row>
    <row r="36" spans="1:7" ht="15">
      <c r="A36" s="8" t="s">
        <v>10</v>
      </c>
      <c r="G36">
        <v>140</v>
      </c>
    </row>
    <row r="37" spans="1:7" ht="15">
      <c r="A37" s="8" t="s">
        <v>11</v>
      </c>
      <c r="G37">
        <v>254</v>
      </c>
    </row>
    <row r="38" spans="1:7" ht="15">
      <c r="A38" s="8" t="s">
        <v>12</v>
      </c>
      <c r="G38">
        <v>83</v>
      </c>
    </row>
    <row r="39" spans="1:7" ht="15">
      <c r="A39" s="8" t="s">
        <v>20</v>
      </c>
      <c r="G39">
        <v>561</v>
      </c>
    </row>
    <row r="40" spans="1:7" ht="15">
      <c r="A40" s="8" t="s">
        <v>13</v>
      </c>
      <c r="G40">
        <v>153</v>
      </c>
    </row>
    <row r="41" spans="1:7" ht="15">
      <c r="A41" s="8" t="s">
        <v>14</v>
      </c>
      <c r="G41">
        <f>-40</f>
        <v>-40</v>
      </c>
    </row>
    <row r="43" ht="12.75">
      <c r="G43">
        <f>SUM(G34:G42)</f>
        <v>2054</v>
      </c>
    </row>
  </sheetData>
  <sheetProtection/>
  <mergeCells count="3">
    <mergeCell ref="A6:F6"/>
    <mergeCell ref="A8:F8"/>
    <mergeCell ref="A7:F7"/>
  </mergeCells>
  <printOptions/>
  <pageMargins left="0.7874015748031497" right="0.7874015748031497" top="0.984251968503937" bottom="0.984251968503937" header="0.5118110236220472" footer="0.5118110236220472"/>
  <pageSetup fitToHeight="1" fitToWidth="1" horizontalDpi="600" verticalDpi="600" orientation="portrait" paperSize="9" scale="85" r:id="rId1"/>
  <headerFooter alignWithMargins="0">
    <oddHeader xml:space="preserve">&amp;LUniversiteter og høyskoler - standard mal for årsregnskap </oddHeader>
    <oddFooter>&amp;LDato: 02.12.2009
Versjon: 3&amp;R&amp;D &amp;T</oddFooter>
  </headerFooter>
</worksheet>
</file>

<file path=xl/worksheets/sheet21.xml><?xml version="1.0" encoding="utf-8"?>
<worksheet xmlns="http://schemas.openxmlformats.org/spreadsheetml/2006/main" xmlns:r="http://schemas.openxmlformats.org/officeDocument/2006/relationships">
  <sheetPr>
    <pageSetUpPr fitToPage="1"/>
  </sheetPr>
  <dimension ref="A2:G16"/>
  <sheetViews>
    <sheetView workbookViewId="0" topLeftCell="A3">
      <selection activeCell="G12" sqref="G12"/>
    </sheetView>
  </sheetViews>
  <sheetFormatPr defaultColWidth="11.421875" defaultRowHeight="12.75"/>
  <cols>
    <col min="6" max="6" width="10.140625" style="0" bestFit="1" customWidth="1"/>
  </cols>
  <sheetData>
    <row r="2" spans="1:7" ht="15">
      <c r="A2" s="6" t="s">
        <v>432</v>
      </c>
      <c r="B2" s="7"/>
      <c r="C2" s="7"/>
      <c r="D2" s="7"/>
      <c r="E2" s="7"/>
      <c r="F2" s="7"/>
      <c r="G2" s="7"/>
    </row>
    <row r="3" spans="1:6" ht="15">
      <c r="A3" s="8"/>
      <c r="B3" s="8"/>
      <c r="C3" s="8"/>
      <c r="D3" s="8"/>
      <c r="E3" s="8"/>
      <c r="F3" s="8"/>
    </row>
    <row r="4" spans="1:7" ht="15">
      <c r="A4" s="81" t="s">
        <v>308</v>
      </c>
      <c r="B4" s="81"/>
      <c r="C4" s="8"/>
      <c r="D4" s="8"/>
      <c r="E4" s="101">
        <f>Resultatregnskap!C5</f>
        <v>40298</v>
      </c>
      <c r="F4" s="102">
        <f>Resultatregnskap!D5</f>
        <v>39933</v>
      </c>
      <c r="G4" s="102">
        <f>Resultatregnskap!E5</f>
        <v>40178</v>
      </c>
    </row>
    <row r="5" spans="1:7" ht="15">
      <c r="A5" s="53"/>
      <c r="B5" s="53"/>
      <c r="C5" s="8"/>
      <c r="D5" s="8"/>
      <c r="E5" s="82"/>
      <c r="F5" s="82"/>
      <c r="G5" s="82"/>
    </row>
    <row r="6" spans="1:7" ht="15">
      <c r="A6" s="55" t="s">
        <v>151</v>
      </c>
      <c r="B6" s="53"/>
      <c r="C6" s="8"/>
      <c r="D6" s="8"/>
      <c r="E6" s="132">
        <v>8315</v>
      </c>
      <c r="F6" s="133">
        <v>5315</v>
      </c>
      <c r="G6" s="133">
        <v>8315</v>
      </c>
    </row>
    <row r="7" spans="1:7" ht="15">
      <c r="A7" s="55" t="s">
        <v>120</v>
      </c>
      <c r="B7" s="55"/>
      <c r="C7" s="8"/>
      <c r="D7" s="8"/>
      <c r="E7" s="132">
        <v>8632</v>
      </c>
      <c r="F7" s="133">
        <v>37361</v>
      </c>
      <c r="G7" s="133">
        <v>52778</v>
      </c>
    </row>
    <row r="8" spans="1:7" ht="15">
      <c r="A8" s="55" t="s">
        <v>121</v>
      </c>
      <c r="B8" s="55"/>
      <c r="C8" s="8"/>
      <c r="D8" s="8"/>
      <c r="E8" s="132">
        <v>12793</v>
      </c>
      <c r="F8" s="133">
        <v>7500</v>
      </c>
      <c r="G8" s="133">
        <v>13955</v>
      </c>
    </row>
    <row r="9" spans="1:7" ht="15">
      <c r="A9" s="55" t="s">
        <v>122</v>
      </c>
      <c r="B9" s="55"/>
      <c r="C9" s="8"/>
      <c r="D9" s="8"/>
      <c r="E9" s="132">
        <v>31780</v>
      </c>
      <c r="F9" s="133">
        <v>34130</v>
      </c>
      <c r="G9" s="133">
        <v>16217</v>
      </c>
    </row>
    <row r="10" spans="1:7" ht="15">
      <c r="A10" s="55" t="s">
        <v>212</v>
      </c>
      <c r="B10" s="55"/>
      <c r="C10" s="8"/>
      <c r="D10" s="8"/>
      <c r="E10" s="132">
        <v>23071</v>
      </c>
      <c r="F10" s="133">
        <v>5346</v>
      </c>
      <c r="G10" s="133">
        <v>12755</v>
      </c>
    </row>
    <row r="11" spans="1:7" ht="15">
      <c r="A11" s="8" t="s">
        <v>171</v>
      </c>
      <c r="B11" s="55"/>
      <c r="C11" s="8"/>
      <c r="D11" s="8"/>
      <c r="E11" s="132">
        <v>560742</v>
      </c>
      <c r="F11" s="133">
        <v>653318</v>
      </c>
      <c r="G11" s="133"/>
    </row>
    <row r="12" spans="1:7" ht="15">
      <c r="A12" s="55" t="s">
        <v>730</v>
      </c>
      <c r="B12" s="55"/>
      <c r="C12" s="8"/>
      <c r="D12" s="8"/>
      <c r="E12" s="132">
        <v>0</v>
      </c>
      <c r="F12" s="133">
        <v>0</v>
      </c>
      <c r="G12" s="133">
        <v>43900</v>
      </c>
    </row>
    <row r="13" spans="1:7" ht="15">
      <c r="A13" s="83" t="s">
        <v>296</v>
      </c>
      <c r="B13" s="83"/>
      <c r="C13" s="20"/>
      <c r="D13" s="20"/>
      <c r="E13" s="134">
        <f>SUM(E6:E12)</f>
        <v>645333</v>
      </c>
      <c r="F13" s="135">
        <f>SUM(F6:F12)</f>
        <v>742970</v>
      </c>
      <c r="G13" s="135">
        <f>SUM(G6:G12)</f>
        <v>147920</v>
      </c>
    </row>
    <row r="15" ht="15">
      <c r="A15" s="8"/>
    </row>
    <row r="16" ht="15">
      <c r="A16" s="8"/>
    </row>
  </sheetData>
  <sheetProtection/>
  <printOptions/>
  <pageMargins left="0.7874015748031497" right="0.7874015748031497" top="0.984251968503937" bottom="0.984251968503937" header="0.5118110236220472" footer="0.5118110236220472"/>
  <pageSetup fitToHeight="1" fitToWidth="1" horizontalDpi="600" verticalDpi="600" orientation="portrait" paperSize="9" r:id="rId1"/>
  <headerFooter alignWithMargins="0">
    <oddHeader xml:space="preserve">&amp;LUniversiteter og høyskoler - standard mal for årsregnskap </oddHeader>
    <oddFooter>&amp;LDato: 02.12.2009
Versjon: 3&amp;R&amp;D &amp;T</oddFooter>
  </headerFooter>
</worksheet>
</file>

<file path=xl/worksheets/sheet22.xml><?xml version="1.0" encoding="utf-8"?>
<worksheet xmlns="http://schemas.openxmlformats.org/spreadsheetml/2006/main" xmlns:r="http://schemas.openxmlformats.org/officeDocument/2006/relationships">
  <sheetPr>
    <pageSetUpPr fitToPage="1"/>
  </sheetPr>
  <dimension ref="A2:O17"/>
  <sheetViews>
    <sheetView workbookViewId="0" topLeftCell="A3">
      <selection activeCell="G10" sqref="G10"/>
    </sheetView>
  </sheetViews>
  <sheetFormatPr defaultColWidth="11.421875" defaultRowHeight="12.75"/>
  <cols>
    <col min="6" max="6" width="11.28125" style="0" bestFit="1" customWidth="1"/>
    <col min="7" max="7" width="10.140625" style="0" bestFit="1" customWidth="1"/>
  </cols>
  <sheetData>
    <row r="2" spans="1:8" ht="14.25">
      <c r="A2" s="464" t="s">
        <v>712</v>
      </c>
      <c r="B2" s="464"/>
      <c r="C2" s="464"/>
      <c r="D2" s="464"/>
      <c r="E2" s="464"/>
      <c r="F2" s="464"/>
      <c r="G2" s="464"/>
      <c r="H2" s="464"/>
    </row>
    <row r="4" spans="1:9" ht="15.75">
      <c r="A4" s="465" t="s">
        <v>713</v>
      </c>
      <c r="B4" s="465"/>
      <c r="C4" s="465"/>
      <c r="D4" s="465"/>
      <c r="E4" s="465"/>
      <c r="F4" s="101">
        <f>Resultatregnskap!C5</f>
        <v>40298</v>
      </c>
      <c r="G4" s="102">
        <f>Resultatregnskap!D5</f>
        <v>39933</v>
      </c>
      <c r="H4" s="102">
        <f>Resultatregnskap!E5</f>
        <v>40178</v>
      </c>
      <c r="I4" s="343" t="s">
        <v>600</v>
      </c>
    </row>
    <row r="5" spans="1:5" ht="12.75">
      <c r="A5" s="467"/>
      <c r="B5" s="467"/>
      <c r="C5" s="467"/>
      <c r="D5" s="467"/>
      <c r="E5" s="467"/>
    </row>
    <row r="6" spans="1:5" ht="15.75">
      <c r="A6" s="470" t="s">
        <v>717</v>
      </c>
      <c r="B6" s="470"/>
      <c r="C6" s="470"/>
      <c r="D6" s="470"/>
      <c r="E6" s="470"/>
    </row>
    <row r="7" spans="1:15" ht="15.75">
      <c r="A7" s="468" t="s">
        <v>719</v>
      </c>
      <c r="B7" s="468"/>
      <c r="C7" s="468"/>
      <c r="D7" s="468"/>
      <c r="E7" s="468"/>
      <c r="F7" s="347">
        <v>981</v>
      </c>
      <c r="G7" s="299">
        <v>2531</v>
      </c>
      <c r="H7" s="410">
        <v>8195</v>
      </c>
      <c r="I7" s="314" t="s">
        <v>723</v>
      </c>
      <c r="L7" s="8"/>
      <c r="O7" s="115"/>
    </row>
    <row r="8" spans="1:15" ht="15.75">
      <c r="A8" s="468" t="s">
        <v>720</v>
      </c>
      <c r="B8" s="468"/>
      <c r="C8" s="468"/>
      <c r="D8" s="468"/>
      <c r="E8" s="468"/>
      <c r="F8" s="347">
        <v>5664</v>
      </c>
      <c r="G8" s="299">
        <v>13136</v>
      </c>
      <c r="H8" s="410">
        <v>20255</v>
      </c>
      <c r="I8" s="314" t="s">
        <v>724</v>
      </c>
      <c r="L8" s="8"/>
      <c r="O8" s="115"/>
    </row>
    <row r="9" spans="1:15" ht="15.75">
      <c r="A9" s="468" t="s">
        <v>146</v>
      </c>
      <c r="B9" s="468"/>
      <c r="C9" s="468"/>
      <c r="D9" s="468"/>
      <c r="E9" s="468"/>
      <c r="F9" s="347">
        <v>63135</v>
      </c>
      <c r="G9" s="299">
        <v>53120</v>
      </c>
      <c r="H9" s="410">
        <v>153585</v>
      </c>
      <c r="I9" s="314" t="s">
        <v>725</v>
      </c>
      <c r="L9" s="8"/>
      <c r="O9" s="115"/>
    </row>
    <row r="10" spans="1:15" ht="15">
      <c r="A10" s="466" t="s">
        <v>714</v>
      </c>
      <c r="B10" s="466"/>
      <c r="C10" s="466"/>
      <c r="D10" s="466"/>
      <c r="E10" s="466"/>
      <c r="F10" s="347">
        <v>19903</v>
      </c>
      <c r="G10" s="299">
        <v>3460</v>
      </c>
      <c r="H10" s="116">
        <v>17545</v>
      </c>
      <c r="I10" s="314" t="s">
        <v>726</v>
      </c>
      <c r="L10" s="8"/>
      <c r="O10" s="115"/>
    </row>
    <row r="11" spans="1:15" ht="15">
      <c r="A11" s="466" t="s">
        <v>715</v>
      </c>
      <c r="B11" s="466"/>
      <c r="C11" s="466"/>
      <c r="D11" s="466"/>
      <c r="E11" s="466"/>
      <c r="F11" s="347">
        <v>183</v>
      </c>
      <c r="G11" s="299"/>
      <c r="H11" s="116">
        <v>7313</v>
      </c>
      <c r="I11" s="314" t="s">
        <v>727</v>
      </c>
      <c r="L11" s="8"/>
      <c r="O11" s="115"/>
    </row>
    <row r="12" spans="1:15" ht="15.75">
      <c r="A12" s="471" t="s">
        <v>718</v>
      </c>
      <c r="B12" s="471"/>
      <c r="C12" s="471"/>
      <c r="D12" s="471"/>
      <c r="E12" s="471"/>
      <c r="F12" s="347">
        <v>7832</v>
      </c>
      <c r="G12" s="299">
        <v>10191</v>
      </c>
      <c r="H12" s="410">
        <v>104825</v>
      </c>
      <c r="I12" s="314" t="s">
        <v>728</v>
      </c>
      <c r="L12" s="8"/>
      <c r="O12" s="115"/>
    </row>
    <row r="13" spans="1:15" ht="15.75">
      <c r="A13" s="471" t="s">
        <v>716</v>
      </c>
      <c r="B13" s="471"/>
      <c r="C13" s="471"/>
      <c r="D13" s="471"/>
      <c r="E13" s="471"/>
      <c r="F13" s="347">
        <v>28489</v>
      </c>
      <c r="G13" s="299">
        <v>26478</v>
      </c>
      <c r="H13" s="410">
        <v>70476</v>
      </c>
      <c r="I13" s="314" t="s">
        <v>729</v>
      </c>
      <c r="L13" s="8"/>
      <c r="O13" s="115"/>
    </row>
    <row r="14" spans="1:8" ht="15.75">
      <c r="A14" s="472" t="s">
        <v>721</v>
      </c>
      <c r="B14" s="472"/>
      <c r="C14" s="472"/>
      <c r="D14" s="472"/>
      <c r="E14" s="472"/>
      <c r="F14" s="427">
        <f>SUBTOTAL(9,F7:F13)</f>
        <v>126187</v>
      </c>
      <c r="G14" s="411">
        <f>SUBTOTAL(9,G7:G13)</f>
        <v>108916</v>
      </c>
      <c r="H14" s="411">
        <f>SUBTOTAL(9,H7:H13)</f>
        <v>382194</v>
      </c>
    </row>
    <row r="15" spans="1:8" ht="15.75">
      <c r="A15" s="471" t="s">
        <v>722</v>
      </c>
      <c r="B15" s="471"/>
      <c r="C15" s="471"/>
      <c r="D15" s="471"/>
      <c r="E15" s="471"/>
      <c r="F15" s="347">
        <f>26713-7670+3882+1726</f>
        <v>24651</v>
      </c>
      <c r="G15" s="410">
        <f>19530-1967</f>
        <v>17563</v>
      </c>
      <c r="H15" s="410">
        <v>116458</v>
      </c>
    </row>
    <row r="16" spans="1:8" ht="15.75">
      <c r="A16" s="469" t="s">
        <v>296</v>
      </c>
      <c r="B16" s="469"/>
      <c r="C16" s="469"/>
      <c r="D16" s="469"/>
      <c r="E16" s="469"/>
      <c r="F16" s="428">
        <f>SUBTOTAL(9,F7:F15)</f>
        <v>150838</v>
      </c>
      <c r="G16" s="412">
        <f>SUBTOTAL(9,G7:G15)</f>
        <v>126479</v>
      </c>
      <c r="H16" s="412">
        <f>SUBTOTAL(9,H7:H15)</f>
        <v>498652</v>
      </c>
    </row>
    <row r="17" ht="12.75">
      <c r="F17" s="355"/>
    </row>
  </sheetData>
  <sheetProtection/>
  <mergeCells count="14">
    <mergeCell ref="A16:E16"/>
    <mergeCell ref="A6:E6"/>
    <mergeCell ref="A7:E7"/>
    <mergeCell ref="A9:E9"/>
    <mergeCell ref="A12:E12"/>
    <mergeCell ref="A14:E14"/>
    <mergeCell ref="A13:E13"/>
    <mergeCell ref="A15:E15"/>
    <mergeCell ref="A2:H2"/>
    <mergeCell ref="A4:E4"/>
    <mergeCell ref="A10:E10"/>
    <mergeCell ref="A11:E11"/>
    <mergeCell ref="A5:E5"/>
    <mergeCell ref="A8:E8"/>
  </mergeCells>
  <printOptions/>
  <pageMargins left="0.7874015748031497" right="0.7874015748031497" top="0.984251968503937" bottom="0.984251968503937" header="0.5118110236220472" footer="0.5118110236220472"/>
  <pageSetup fitToHeight="1" fitToWidth="1" horizontalDpi="600" verticalDpi="600" orientation="portrait" paperSize="9" scale="85" r:id="rId1"/>
  <headerFooter alignWithMargins="0">
    <oddHeader xml:space="preserve">&amp;LUniversiteter og høyskoler - standard mal for årsregnskap </oddHeader>
    <oddFooter>&amp;LDato: 08.01.2010
Versjon: 3&amp;R&amp;D &amp;T</oddFooter>
  </headerFooter>
</worksheet>
</file>

<file path=xl/worksheets/sheet23.xml><?xml version="1.0" encoding="utf-8"?>
<worksheet xmlns="http://schemas.openxmlformats.org/spreadsheetml/2006/main" xmlns:r="http://schemas.openxmlformats.org/officeDocument/2006/relationships">
  <sheetPr>
    <pageSetUpPr fitToPage="1"/>
  </sheetPr>
  <dimension ref="A2:H67"/>
  <sheetViews>
    <sheetView view="pageLayout" workbookViewId="0" topLeftCell="A1">
      <selection activeCell="A12" sqref="A12"/>
    </sheetView>
  </sheetViews>
  <sheetFormatPr defaultColWidth="11.421875" defaultRowHeight="15" customHeight="1"/>
  <cols>
    <col min="1" max="1" width="69.57421875" style="241" customWidth="1"/>
    <col min="2" max="4" width="15.7109375" style="240" customWidth="1"/>
    <col min="5" max="5" width="15.7109375" style="241" customWidth="1"/>
    <col min="6" max="16384" width="11.421875" style="241" customWidth="1"/>
  </cols>
  <sheetData>
    <row r="2" spans="1:4" s="238" customFormat="1" ht="15" customHeight="1">
      <c r="A2" s="236" t="s">
        <v>178</v>
      </c>
      <c r="B2" s="237"/>
      <c r="C2" s="237"/>
      <c r="D2" s="237"/>
    </row>
    <row r="4" ht="15" customHeight="1">
      <c r="A4" s="239" t="s">
        <v>516</v>
      </c>
    </row>
    <row r="5" ht="15" customHeight="1" thickBot="1"/>
    <row r="6" spans="1:5" s="238" customFormat="1" ht="48" thickBot="1">
      <c r="A6" s="242"/>
      <c r="B6" s="243" t="s">
        <v>517</v>
      </c>
      <c r="C6" s="243" t="s">
        <v>518</v>
      </c>
      <c r="D6" s="243" t="s">
        <v>519</v>
      </c>
      <c r="E6" s="243" t="s">
        <v>520</v>
      </c>
    </row>
    <row r="7" spans="1:5" s="238" customFormat="1" ht="16.5" thickBot="1">
      <c r="A7" s="244"/>
      <c r="B7" s="245">
        <f>Resultatregnskap!C5</f>
        <v>40298</v>
      </c>
      <c r="C7" s="246">
        <f>Resultatregnskap!C5</f>
        <v>40298</v>
      </c>
      <c r="D7" s="246">
        <f>Resultatregnskap!C5</f>
        <v>40298</v>
      </c>
      <c r="E7" s="247">
        <f>Resultatregnskap!E5</f>
        <v>40178</v>
      </c>
    </row>
    <row r="8" spans="1:5" s="238" customFormat="1" ht="15" customHeight="1">
      <c r="A8" s="248" t="s">
        <v>215</v>
      </c>
      <c r="B8" s="249"/>
      <c r="C8" s="249"/>
      <c r="D8" s="249"/>
      <c r="E8" s="249"/>
    </row>
    <row r="9" spans="1:5" s="253" customFormat="1" ht="15" customHeight="1">
      <c r="A9" s="250" t="s">
        <v>373</v>
      </c>
      <c r="B9" s="251">
        <v>0</v>
      </c>
      <c r="C9" s="432">
        <f>Resultatregnskap!C7</f>
        <v>1228882</v>
      </c>
      <c r="D9" s="251">
        <f aca="true" t="shared" si="0" ref="D9:D14">B9-C9</f>
        <v>-1228882</v>
      </c>
      <c r="E9" s="432">
        <f>Resultatregnskap!E7</f>
        <v>3474728</v>
      </c>
    </row>
    <row r="10" spans="1:5" s="253" customFormat="1" ht="15" customHeight="1">
      <c r="A10" s="250" t="s">
        <v>470</v>
      </c>
      <c r="B10" s="251">
        <v>0</v>
      </c>
      <c r="C10" s="251">
        <v>0</v>
      </c>
      <c r="D10" s="251">
        <f t="shared" si="0"/>
        <v>0</v>
      </c>
      <c r="E10" s="251">
        <v>0</v>
      </c>
    </row>
    <row r="11" spans="1:5" s="253" customFormat="1" ht="15" customHeight="1">
      <c r="A11" s="250" t="s">
        <v>544</v>
      </c>
      <c r="B11" s="251">
        <v>0</v>
      </c>
      <c r="C11" s="432">
        <f>Resultatregnskap!C9</f>
        <v>426900</v>
      </c>
      <c r="D11" s="251">
        <f t="shared" si="0"/>
        <v>-426900</v>
      </c>
      <c r="E11" s="432">
        <f>Resultatregnskap!E9</f>
        <v>1118207</v>
      </c>
    </row>
    <row r="12" spans="1:5" s="253" customFormat="1" ht="15" customHeight="1">
      <c r="A12" s="250" t="s">
        <v>216</v>
      </c>
      <c r="B12" s="251">
        <v>0</v>
      </c>
      <c r="C12" s="251">
        <v>0</v>
      </c>
      <c r="D12" s="251">
        <f t="shared" si="0"/>
        <v>0</v>
      </c>
      <c r="E12" s="432">
        <f>Resultatregnskap!E10</f>
        <v>2283</v>
      </c>
    </row>
    <row r="13" spans="1:5" s="253" customFormat="1" ht="15" customHeight="1">
      <c r="A13" s="250" t="s">
        <v>184</v>
      </c>
      <c r="B13" s="251">
        <v>0</v>
      </c>
      <c r="C13" s="432">
        <f>Resultatregnskap!C11</f>
        <v>61136</v>
      </c>
      <c r="D13" s="251">
        <f t="shared" si="0"/>
        <v>-61136</v>
      </c>
      <c r="E13" s="432">
        <f>Resultatregnskap!E11</f>
        <v>211581</v>
      </c>
    </row>
    <row r="14" spans="1:5" s="253" customFormat="1" ht="15" customHeight="1">
      <c r="A14" s="250" t="s">
        <v>217</v>
      </c>
      <c r="B14" s="251">
        <v>0</v>
      </c>
      <c r="C14" s="432">
        <f>Resultatregnskap!C12</f>
        <v>15</v>
      </c>
      <c r="D14" s="251">
        <f t="shared" si="0"/>
        <v>-15</v>
      </c>
      <c r="E14" s="432">
        <f>Resultatregnskap!E12</f>
        <v>0</v>
      </c>
    </row>
    <row r="15" spans="1:5" s="238" customFormat="1" ht="15" customHeight="1">
      <c r="A15" s="254" t="s">
        <v>185</v>
      </c>
      <c r="B15" s="252">
        <f>SUM(B9:B14)</f>
        <v>0</v>
      </c>
      <c r="C15" s="252">
        <f>SUM(C9:C14)</f>
        <v>1716933</v>
      </c>
      <c r="D15" s="252">
        <f>SUM(D9:D14)</f>
        <v>-1716933</v>
      </c>
      <c r="E15" s="252">
        <f>SUM(E9:E14)</f>
        <v>4806799</v>
      </c>
    </row>
    <row r="16" spans="1:5" s="238" customFormat="1" ht="15" customHeight="1">
      <c r="A16" s="255"/>
      <c r="B16" s="252"/>
      <c r="C16" s="252"/>
      <c r="D16" s="249"/>
      <c r="E16" s="252"/>
    </row>
    <row r="17" spans="1:5" s="238" customFormat="1" ht="15" customHeight="1">
      <c r="A17" s="248" t="s">
        <v>218</v>
      </c>
      <c r="B17" s="256"/>
      <c r="C17" s="256"/>
      <c r="D17" s="249"/>
      <c r="E17" s="256"/>
    </row>
    <row r="18" spans="1:5" s="238" customFormat="1" ht="15" customHeight="1">
      <c r="A18" s="250" t="s">
        <v>472</v>
      </c>
      <c r="B18" s="276">
        <v>0</v>
      </c>
      <c r="C18" s="432">
        <f>Resultatregnskap!C16</f>
        <v>1089769</v>
      </c>
      <c r="D18" s="251">
        <f>B18-C18</f>
        <v>-1089769</v>
      </c>
      <c r="E18" s="432">
        <f>Resultatregnskap!E16</f>
        <v>2875639</v>
      </c>
    </row>
    <row r="19" spans="1:5" s="238" customFormat="1" ht="15" customHeight="1">
      <c r="A19" s="250" t="s">
        <v>219</v>
      </c>
      <c r="B19" s="252">
        <v>0</v>
      </c>
      <c r="C19" s="432">
        <f>Resultatregnskap!C17</f>
        <v>81</v>
      </c>
      <c r="D19" s="251">
        <f>B19-C19</f>
        <v>-81</v>
      </c>
      <c r="E19" s="432">
        <f>Resultatregnskap!E17</f>
        <v>0</v>
      </c>
    </row>
    <row r="20" spans="1:5" s="238" customFormat="1" ht="15" customHeight="1">
      <c r="A20" s="250" t="s">
        <v>220</v>
      </c>
      <c r="B20" s="252">
        <v>0</v>
      </c>
      <c r="C20" s="432">
        <f>Resultatregnskap!C18</f>
        <v>406637</v>
      </c>
      <c r="D20" s="251">
        <f>B20-C20</f>
        <v>-406637</v>
      </c>
      <c r="E20" s="432">
        <f>Resultatregnskap!E18</f>
        <v>1347595</v>
      </c>
    </row>
    <row r="21" spans="1:5" s="238" customFormat="1" ht="15" customHeight="1">
      <c r="A21" s="250" t="s">
        <v>471</v>
      </c>
      <c r="B21" s="252"/>
      <c r="C21" s="432">
        <f>Resultatregnskap!C19</f>
        <v>0</v>
      </c>
      <c r="D21" s="251"/>
      <c r="E21" s="432">
        <f>Resultatregnskap!E19</f>
        <v>0</v>
      </c>
    </row>
    <row r="22" spans="1:5" s="238" customFormat="1" ht="15" customHeight="1">
      <c r="A22" s="250" t="s">
        <v>221</v>
      </c>
      <c r="B22" s="252">
        <v>0</v>
      </c>
      <c r="C22" s="432">
        <f>Resultatregnskap!C20</f>
        <v>190059</v>
      </c>
      <c r="D22" s="251">
        <f>B22-C22</f>
        <v>-190059</v>
      </c>
      <c r="E22" s="432">
        <f>Resultatregnskap!E20</f>
        <v>559961</v>
      </c>
    </row>
    <row r="23" spans="1:5" s="238" customFormat="1" ht="15" customHeight="1">
      <c r="A23" s="250" t="s">
        <v>222</v>
      </c>
      <c r="B23" s="252">
        <v>0</v>
      </c>
      <c r="C23" s="432">
        <f>Resultatregnskap!C21</f>
        <v>0</v>
      </c>
      <c r="D23" s="251">
        <f>B23-C23</f>
        <v>0</v>
      </c>
      <c r="E23" s="432">
        <f>Resultatregnskap!E21</f>
        <v>0</v>
      </c>
    </row>
    <row r="24" spans="1:5" s="238" customFormat="1" ht="15" customHeight="1">
      <c r="A24" s="254" t="s">
        <v>223</v>
      </c>
      <c r="B24" s="252">
        <f>SUM(B18:B23)</f>
        <v>0</v>
      </c>
      <c r="C24" s="252">
        <f>SUM(C18:C23)</f>
        <v>1686546</v>
      </c>
      <c r="D24" s="252">
        <f>SUM(D18:D23)</f>
        <v>-1686546</v>
      </c>
      <c r="E24" s="252">
        <f>SUM(E18:E23)</f>
        <v>4783195</v>
      </c>
    </row>
    <row r="25" spans="1:5" s="238" customFormat="1" ht="15" customHeight="1">
      <c r="A25" s="255"/>
      <c r="B25" s="252"/>
      <c r="C25" s="252"/>
      <c r="D25" s="249"/>
      <c r="E25" s="252"/>
    </row>
    <row r="26" spans="1:5" s="238" customFormat="1" ht="15" customHeight="1">
      <c r="A26" s="248" t="s">
        <v>224</v>
      </c>
      <c r="B26" s="256">
        <f>B15-B24</f>
        <v>0</v>
      </c>
      <c r="C26" s="256">
        <f>C15-C24</f>
        <v>30387</v>
      </c>
      <c r="D26" s="256">
        <f>D15-D24</f>
        <v>-30387</v>
      </c>
      <c r="E26" s="256">
        <f>E15-E24</f>
        <v>23604</v>
      </c>
    </row>
    <row r="27" spans="1:5" s="238" customFormat="1" ht="15" customHeight="1">
      <c r="A27" s="255"/>
      <c r="B27" s="252"/>
      <c r="C27" s="252"/>
      <c r="D27" s="249"/>
      <c r="E27" s="252"/>
    </row>
    <row r="28" spans="1:5" s="238" customFormat="1" ht="15" customHeight="1">
      <c r="A28" s="248" t="s">
        <v>225</v>
      </c>
      <c r="B28" s="256"/>
      <c r="C28" s="256"/>
      <c r="D28" s="249"/>
      <c r="E28" s="256"/>
    </row>
    <row r="29" spans="1:5" s="238" customFormat="1" ht="15" customHeight="1">
      <c r="A29" s="250" t="s">
        <v>226</v>
      </c>
      <c r="B29" s="252">
        <v>0</v>
      </c>
      <c r="C29" s="252">
        <f>Resultatregnskap!C27</f>
        <v>920</v>
      </c>
      <c r="D29" s="251">
        <f>B29-C29</f>
        <v>-920</v>
      </c>
      <c r="E29" s="252">
        <f>Resultatregnskap!E27</f>
        <v>2735</v>
      </c>
    </row>
    <row r="30" spans="1:5" s="238" customFormat="1" ht="15" customHeight="1">
      <c r="A30" s="250" t="s">
        <v>227</v>
      </c>
      <c r="B30" s="252">
        <v>0</v>
      </c>
      <c r="C30" s="252">
        <f>Resultatregnskap!C28</f>
        <v>311</v>
      </c>
      <c r="D30" s="251">
        <f>B30-C30</f>
        <v>-311</v>
      </c>
      <c r="E30" s="252">
        <f>Resultatregnskap!E28</f>
        <v>3222</v>
      </c>
    </row>
    <row r="31" spans="1:5" s="238" customFormat="1" ht="15" customHeight="1">
      <c r="A31" s="254" t="s">
        <v>228</v>
      </c>
      <c r="B31" s="252">
        <f>B29-B30</f>
        <v>0</v>
      </c>
      <c r="C31" s="252">
        <f>C29-C30</f>
        <v>609</v>
      </c>
      <c r="D31" s="252">
        <f>D29-D30</f>
        <v>-609</v>
      </c>
      <c r="E31" s="252">
        <f>E29-E30</f>
        <v>-487</v>
      </c>
    </row>
    <row r="32" spans="1:5" s="238" customFormat="1" ht="15" customHeight="1">
      <c r="A32" s="257"/>
      <c r="B32" s="252"/>
      <c r="C32" s="252"/>
      <c r="D32" s="249"/>
      <c r="E32" s="252"/>
    </row>
    <row r="33" spans="1:5" s="238" customFormat="1" ht="15" customHeight="1">
      <c r="A33" s="258" t="s">
        <v>248</v>
      </c>
      <c r="B33" s="256"/>
      <c r="C33" s="256"/>
      <c r="D33" s="249"/>
      <c r="E33" s="256"/>
    </row>
    <row r="34" spans="1:5" s="238" customFormat="1" ht="15" customHeight="1">
      <c r="A34" s="259" t="s">
        <v>229</v>
      </c>
      <c r="B34" s="252">
        <v>0</v>
      </c>
      <c r="C34" s="252">
        <v>0</v>
      </c>
      <c r="D34" s="251">
        <f>B34-C34</f>
        <v>0</v>
      </c>
      <c r="E34" s="252">
        <v>0</v>
      </c>
    </row>
    <row r="35" spans="1:5" s="238" customFormat="1" ht="15" customHeight="1">
      <c r="A35" s="260" t="s">
        <v>230</v>
      </c>
      <c r="B35" s="252">
        <f>SUM(B34)</f>
        <v>0</v>
      </c>
      <c r="C35" s="252">
        <f>SUM(C34)</f>
        <v>0</v>
      </c>
      <c r="D35" s="252">
        <f>SUM(D34)</f>
        <v>0</v>
      </c>
      <c r="E35" s="252">
        <f>SUM(E34)</f>
        <v>0</v>
      </c>
    </row>
    <row r="36" spans="1:5" s="238" customFormat="1" ht="15" customHeight="1">
      <c r="A36" s="257"/>
      <c r="B36" s="252"/>
      <c r="C36" s="252"/>
      <c r="D36" s="249"/>
      <c r="E36" s="252"/>
    </row>
    <row r="37" spans="1:5" s="238" customFormat="1" ht="15" customHeight="1">
      <c r="A37" s="258" t="s">
        <v>231</v>
      </c>
      <c r="B37" s="256">
        <f>B26+B31+B35</f>
        <v>0</v>
      </c>
      <c r="C37" s="256">
        <f>C26+C31+C35</f>
        <v>30996</v>
      </c>
      <c r="D37" s="256">
        <f>D26+D31+D35</f>
        <v>-30996</v>
      </c>
      <c r="E37" s="256">
        <f>E26+E31+E35</f>
        <v>23117</v>
      </c>
    </row>
    <row r="38" spans="1:5" s="238" customFormat="1" ht="15" customHeight="1">
      <c r="A38" s="257"/>
      <c r="B38" s="252"/>
      <c r="C38" s="252"/>
      <c r="D38" s="249"/>
      <c r="E38" s="252"/>
    </row>
    <row r="39" spans="1:5" s="238" customFormat="1" ht="15" customHeight="1">
      <c r="A39" s="258" t="s">
        <v>232</v>
      </c>
      <c r="B39" s="256"/>
      <c r="C39" s="256"/>
      <c r="D39" s="249"/>
      <c r="E39" s="256"/>
    </row>
    <row r="40" spans="1:5" s="238" customFormat="1" ht="15" customHeight="1">
      <c r="A40" s="259" t="s">
        <v>233</v>
      </c>
      <c r="B40" s="252">
        <v>0</v>
      </c>
      <c r="C40" s="252">
        <v>0</v>
      </c>
      <c r="D40" s="251">
        <f>B40-C40</f>
        <v>0</v>
      </c>
      <c r="E40" s="252">
        <v>0</v>
      </c>
    </row>
    <row r="41" spans="1:5" s="238" customFormat="1" ht="15" customHeight="1">
      <c r="A41" s="259" t="s">
        <v>234</v>
      </c>
      <c r="B41" s="252">
        <v>0</v>
      </c>
      <c r="C41" s="252">
        <v>0</v>
      </c>
      <c r="D41" s="251">
        <f>B41-C41</f>
        <v>0</v>
      </c>
      <c r="E41" s="252">
        <v>0</v>
      </c>
    </row>
    <row r="42" spans="1:5" s="238" customFormat="1" ht="15" customHeight="1">
      <c r="A42" s="260" t="s">
        <v>235</v>
      </c>
      <c r="B42" s="252">
        <f>B40-B41</f>
        <v>0</v>
      </c>
      <c r="C42" s="252">
        <f>C40-C41</f>
        <v>0</v>
      </c>
      <c r="D42" s="252">
        <f>D40-D41</f>
        <v>0</v>
      </c>
      <c r="E42" s="252">
        <f>E40-E41</f>
        <v>0</v>
      </c>
    </row>
    <row r="43" spans="1:5" s="238" customFormat="1" ht="15" customHeight="1">
      <c r="A43" s="257"/>
      <c r="B43" s="252"/>
      <c r="C43" s="252"/>
      <c r="D43" s="249"/>
      <c r="E43" s="252"/>
    </row>
    <row r="44" spans="1:8" s="238" customFormat="1" ht="15" customHeight="1">
      <c r="A44" s="258" t="s">
        <v>236</v>
      </c>
      <c r="B44" s="256"/>
      <c r="C44" s="256"/>
      <c r="D44" s="249"/>
      <c r="E44" s="256"/>
      <c r="G44" s="261"/>
      <c r="H44" s="262"/>
    </row>
    <row r="45" spans="1:5" s="263" customFormat="1" ht="15" customHeight="1">
      <c r="A45" s="259" t="s">
        <v>374</v>
      </c>
      <c r="B45" s="252">
        <v>0</v>
      </c>
      <c r="C45" s="252"/>
      <c r="D45" s="251">
        <f>B45-C45</f>
        <v>0</v>
      </c>
      <c r="E45" s="252">
        <v>0</v>
      </c>
    </row>
    <row r="46" spans="1:5" s="263" customFormat="1" ht="15" customHeight="1">
      <c r="A46" s="259" t="s">
        <v>567</v>
      </c>
      <c r="B46" s="252">
        <v>0</v>
      </c>
      <c r="C46" s="252">
        <f>Resultatregnskap!C45</f>
        <v>-29273</v>
      </c>
      <c r="D46" s="251">
        <f>B46-C46</f>
        <v>29273</v>
      </c>
      <c r="E46" s="252">
        <f>Resultatregnskap!E45</f>
        <v>-22276</v>
      </c>
    </row>
    <row r="47" spans="1:5" s="238" customFormat="1" ht="15" customHeight="1">
      <c r="A47" s="260" t="s">
        <v>237</v>
      </c>
      <c r="B47" s="252">
        <f>SUM(B45:B46)</f>
        <v>0</v>
      </c>
      <c r="C47" s="252">
        <f>SUM(C45:C46)</f>
        <v>-29273</v>
      </c>
      <c r="D47" s="252">
        <f>SUM(D45:D46)</f>
        <v>29273</v>
      </c>
      <c r="E47" s="252">
        <f>SUM(E45:E46)</f>
        <v>-22276</v>
      </c>
    </row>
    <row r="48" spans="1:5" s="238" customFormat="1" ht="15" customHeight="1">
      <c r="A48" s="257"/>
      <c r="B48" s="252"/>
      <c r="C48" s="252"/>
      <c r="D48" s="249"/>
      <c r="E48" s="252"/>
    </row>
    <row r="49" spans="1:5" s="238" customFormat="1" ht="15" customHeight="1">
      <c r="A49" s="258" t="s">
        <v>238</v>
      </c>
      <c r="B49" s="256"/>
      <c r="C49" s="256"/>
      <c r="D49" s="249"/>
      <c r="E49" s="256"/>
    </row>
    <row r="50" spans="1:5" s="263" customFormat="1" ht="15" customHeight="1">
      <c r="A50" s="259" t="s">
        <v>239</v>
      </c>
      <c r="B50" s="252">
        <v>0</v>
      </c>
      <c r="C50" s="252">
        <v>0</v>
      </c>
      <c r="D50" s="251">
        <f>B50-C50</f>
        <v>0</v>
      </c>
      <c r="E50" s="252">
        <v>0</v>
      </c>
    </row>
    <row r="51" spans="1:5" s="263" customFormat="1" ht="15" customHeight="1">
      <c r="A51" s="259" t="s">
        <v>240</v>
      </c>
      <c r="B51" s="252">
        <v>0</v>
      </c>
      <c r="C51" s="252">
        <v>0</v>
      </c>
      <c r="D51" s="251">
        <f>B51-C51</f>
        <v>0</v>
      </c>
      <c r="E51" s="252">
        <v>0</v>
      </c>
    </row>
    <row r="52" spans="1:5" s="263" customFormat="1" ht="15" customHeight="1">
      <c r="A52" s="250" t="s">
        <v>241</v>
      </c>
      <c r="B52" s="252">
        <v>0</v>
      </c>
      <c r="C52" s="252">
        <v>0</v>
      </c>
      <c r="D52" s="251">
        <f>B52-C52</f>
        <v>0</v>
      </c>
      <c r="E52" s="252">
        <v>0</v>
      </c>
    </row>
    <row r="53" spans="1:5" s="238" customFormat="1" ht="15" customHeight="1">
      <c r="A53" s="254" t="s">
        <v>242</v>
      </c>
      <c r="B53" s="252">
        <f>B50+B51-B52</f>
        <v>0</v>
      </c>
      <c r="C53" s="252">
        <f>C50+C51-C52</f>
        <v>0</v>
      </c>
      <c r="D53" s="252">
        <f>D50+D51-D52</f>
        <v>0</v>
      </c>
      <c r="E53" s="252">
        <f>E50+E51-E52</f>
        <v>0</v>
      </c>
    </row>
    <row r="54" spans="1:5" s="238" customFormat="1" ht="15" customHeight="1">
      <c r="A54" s="254"/>
      <c r="B54" s="264"/>
      <c r="C54" s="264"/>
      <c r="D54" s="249"/>
      <c r="E54" s="264"/>
    </row>
    <row r="55" spans="1:5" s="238" customFormat="1" ht="15" customHeight="1">
      <c r="A55" s="248" t="s">
        <v>243</v>
      </c>
      <c r="B55" s="256"/>
      <c r="C55" s="256"/>
      <c r="D55" s="249"/>
      <c r="E55" s="256"/>
    </row>
    <row r="56" spans="1:5" s="263" customFormat="1" ht="15" customHeight="1">
      <c r="A56" s="250" t="s">
        <v>244</v>
      </c>
      <c r="B56" s="252">
        <v>0</v>
      </c>
      <c r="C56" s="252">
        <f>Resultatregnskap!C59</f>
        <v>15568</v>
      </c>
      <c r="D56" s="251">
        <f>B56-C56</f>
        <v>-15568</v>
      </c>
      <c r="E56" s="252">
        <f>Resultatregnskap!E59</f>
        <v>67116</v>
      </c>
    </row>
    <row r="57" spans="1:5" s="263" customFormat="1" ht="15" customHeight="1">
      <c r="A57" s="250" t="s">
        <v>245</v>
      </c>
      <c r="B57" s="252">
        <v>0</v>
      </c>
      <c r="C57" s="252">
        <f>Resultatregnskap!C60</f>
        <v>15568</v>
      </c>
      <c r="D57" s="251">
        <f>B57-C57</f>
        <v>-15568</v>
      </c>
      <c r="E57" s="252">
        <f>Resultatregnskap!E60</f>
        <v>67116</v>
      </c>
    </row>
    <row r="58" spans="1:5" s="238" customFormat="1" ht="15" customHeight="1">
      <c r="A58" s="254" t="s">
        <v>246</v>
      </c>
      <c r="B58" s="252">
        <f>B56-B57</f>
        <v>0</v>
      </c>
      <c r="C58" s="252">
        <f>C56-C57</f>
        <v>0</v>
      </c>
      <c r="D58" s="252">
        <f>D56-D57</f>
        <v>0</v>
      </c>
      <c r="E58" s="252">
        <f>E56-E57</f>
        <v>0</v>
      </c>
    </row>
    <row r="59" spans="1:5" s="238" customFormat="1" ht="15" customHeight="1">
      <c r="A59" s="255"/>
      <c r="B59" s="252"/>
      <c r="C59" s="252"/>
      <c r="D59" s="249"/>
      <c r="E59" s="252"/>
    </row>
    <row r="60" spans="1:5" s="238" customFormat="1" ht="15" customHeight="1" thickBot="1">
      <c r="A60" s="277" t="s">
        <v>247</v>
      </c>
      <c r="B60" s="278">
        <f>B37+B42+B47+B53+B58</f>
        <v>0</v>
      </c>
      <c r="C60" s="278">
        <f>C37+C42+C47+C53+C58</f>
        <v>1723</v>
      </c>
      <c r="D60" s="278">
        <f>D37+D42+D47+D53+D58</f>
        <v>-1723</v>
      </c>
      <c r="E60" s="278">
        <f>E37+E42+E47+E53+E58</f>
        <v>841</v>
      </c>
    </row>
    <row r="61" spans="1:5" s="238" customFormat="1" ht="15" customHeight="1" thickTop="1">
      <c r="A61" s="279" t="s">
        <v>381</v>
      </c>
      <c r="B61" s="280"/>
      <c r="C61" s="280">
        <f>Resultatregnskap!C64</f>
        <v>1723</v>
      </c>
      <c r="D61" s="280"/>
      <c r="E61" s="280">
        <f>Resultatregnskap!E64</f>
        <v>841</v>
      </c>
    </row>
    <row r="62" spans="1:5" s="238" customFormat="1" ht="15" customHeight="1">
      <c r="A62" s="265" t="s">
        <v>521</v>
      </c>
      <c r="B62" s="286">
        <v>0</v>
      </c>
      <c r="C62" s="433">
        <f>Resultatregnskap!C65</f>
        <v>1723</v>
      </c>
      <c r="D62" s="287">
        <v>0</v>
      </c>
      <c r="E62" s="433">
        <f>Resultatregnskap!E65</f>
        <v>841</v>
      </c>
    </row>
    <row r="63" spans="1:5" s="238" customFormat="1" ht="15" customHeight="1" hidden="1">
      <c r="A63" s="475" t="s">
        <v>522</v>
      </c>
      <c r="B63" s="476">
        <v>0</v>
      </c>
      <c r="C63" s="473">
        <v>0</v>
      </c>
      <c r="D63" s="473">
        <v>0</v>
      </c>
      <c r="E63" s="473">
        <v>0</v>
      </c>
    </row>
    <row r="64" spans="1:5" s="238" customFormat="1" ht="15" customHeight="1" hidden="1">
      <c r="A64" s="475"/>
      <c r="B64" s="477"/>
      <c r="C64" s="474"/>
      <c r="D64" s="474"/>
      <c r="E64" s="474"/>
    </row>
    <row r="65" spans="1:5" s="238" customFormat="1" ht="15" customHeight="1">
      <c r="A65" s="267" t="s">
        <v>523</v>
      </c>
      <c r="B65" s="286">
        <f>SUBTOTAL(9,B62:B64)</f>
        <v>0</v>
      </c>
      <c r="C65" s="287">
        <f>SUBTOTAL(9,C62:C64)</f>
        <v>1723</v>
      </c>
      <c r="D65" s="287">
        <f>SUBTOTAL(9,D62:D64)</f>
        <v>0</v>
      </c>
      <c r="E65" s="287">
        <f>SUBTOTAL(9,E62:E64)</f>
        <v>841</v>
      </c>
    </row>
    <row r="66" spans="2:4" s="238" customFormat="1" ht="15" customHeight="1">
      <c r="B66" s="237"/>
      <c r="C66" s="237"/>
      <c r="D66" s="237"/>
    </row>
    <row r="67" spans="2:4" s="238" customFormat="1" ht="15" customHeight="1">
      <c r="B67" s="237"/>
      <c r="C67" s="237"/>
      <c r="D67" s="237"/>
    </row>
  </sheetData>
  <sheetProtection selectLockedCells="1"/>
  <mergeCells count="5">
    <mergeCell ref="E63:E64"/>
    <mergeCell ref="A63:A64"/>
    <mergeCell ref="B63:B64"/>
    <mergeCell ref="C63:C64"/>
    <mergeCell ref="D63:D64"/>
  </mergeCells>
  <printOptions/>
  <pageMargins left="0.7874015748031497" right="0.7874015748031497" top="0.984251968503937" bottom="0.984251968503937" header="0.5118110236220472" footer="0.5118110236220472"/>
  <pageSetup fitToHeight="1" fitToWidth="1" horizontalDpi="600" verticalDpi="600" orientation="portrait" paperSize="9" scale="65" r:id="rId1"/>
  <headerFooter alignWithMargins="0">
    <oddHeader xml:space="preserve">&amp;LUniversiteter og høyskoler - standard mal for årsregnskap </oddHeader>
    <oddFooter>&amp;LDato: 02.12.2009
Versjon: 3&amp;R&amp;D &amp;T</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I53"/>
  <sheetViews>
    <sheetView workbookViewId="0" topLeftCell="A16">
      <selection activeCell="C49" sqref="C49"/>
    </sheetView>
  </sheetViews>
  <sheetFormatPr defaultColWidth="11.421875" defaultRowHeight="15" customHeight="1"/>
  <cols>
    <col min="1" max="1" width="66.28125" style="0" customWidth="1"/>
    <col min="2" max="2" width="10.7109375" style="61" customWidth="1"/>
    <col min="3" max="4" width="15.7109375" style="85" customWidth="1"/>
    <col min="5" max="5" width="15.7109375" style="0" customWidth="1"/>
  </cols>
  <sheetData>
    <row r="1" spans="1:6" ht="15" customHeight="1">
      <c r="A1" s="60" t="s">
        <v>515</v>
      </c>
      <c r="F1" s="305"/>
    </row>
    <row r="2" ht="15" customHeight="1">
      <c r="F2" s="305"/>
    </row>
    <row r="3" spans="1:6" ht="15" customHeight="1">
      <c r="A3" s="63" t="s">
        <v>178</v>
      </c>
      <c r="F3" s="305"/>
    </row>
    <row r="4" ht="15" customHeight="1">
      <c r="F4" s="305"/>
    </row>
    <row r="5" spans="1:6" ht="15" customHeight="1">
      <c r="A5" s="436"/>
      <c r="B5" s="438" t="s">
        <v>214</v>
      </c>
      <c r="C5" s="440">
        <f>Resultatregnskap!C5</f>
        <v>40298</v>
      </c>
      <c r="D5" s="440">
        <v>39933</v>
      </c>
      <c r="E5" s="440">
        <f>Resultatregnskap!E5</f>
        <v>40178</v>
      </c>
      <c r="F5" s="434" t="s">
        <v>600</v>
      </c>
    </row>
    <row r="6" spans="1:6" ht="15" customHeight="1">
      <c r="A6" s="437"/>
      <c r="B6" s="439"/>
      <c r="C6" s="441"/>
      <c r="D6" s="441"/>
      <c r="E6" s="441"/>
      <c r="F6" s="435"/>
    </row>
    <row r="7" spans="1:6" ht="15" customHeight="1">
      <c r="A7" s="64" t="s">
        <v>274</v>
      </c>
      <c r="B7" s="75"/>
      <c r="C7" s="107"/>
      <c r="D7" s="107"/>
      <c r="E7" s="106"/>
      <c r="F7" s="307"/>
    </row>
    <row r="8" spans="1:6" ht="15" customHeight="1">
      <c r="A8" s="64" t="s">
        <v>275</v>
      </c>
      <c r="B8" s="75"/>
      <c r="C8" s="107"/>
      <c r="D8" s="107"/>
      <c r="E8" s="106"/>
      <c r="F8" s="307"/>
    </row>
    <row r="9" spans="1:6" ht="15" customHeight="1">
      <c r="A9" s="64"/>
      <c r="B9" s="75"/>
      <c r="C9" s="107"/>
      <c r="D9" s="107"/>
      <c r="E9" s="106"/>
      <c r="F9" s="307"/>
    </row>
    <row r="10" spans="1:6" ht="15" customHeight="1">
      <c r="A10" s="64" t="s">
        <v>276</v>
      </c>
      <c r="B10" s="75"/>
      <c r="C10" s="107"/>
      <c r="D10" s="107"/>
      <c r="E10" s="106"/>
      <c r="F10" s="307"/>
    </row>
    <row r="11" spans="1:6" ht="15" customHeight="1">
      <c r="A11" s="66" t="s">
        <v>295</v>
      </c>
      <c r="B11" s="78">
        <v>13</v>
      </c>
      <c r="C11" s="107">
        <v>500</v>
      </c>
      <c r="D11" s="112">
        <v>500</v>
      </c>
      <c r="E11" s="112">
        <v>500</v>
      </c>
      <c r="F11" s="307"/>
    </row>
    <row r="12" spans="1:6" ht="15" customHeight="1">
      <c r="A12" s="69" t="s">
        <v>277</v>
      </c>
      <c r="B12" s="78"/>
      <c r="C12" s="107">
        <f>SUBTOTAL(9,C11)</f>
        <v>500</v>
      </c>
      <c r="D12" s="112">
        <f>SUBTOTAL(9,D11)</f>
        <v>500</v>
      </c>
      <c r="E12" s="112">
        <f>SUBTOTAL(9,E11)</f>
        <v>500</v>
      </c>
      <c r="F12" s="307"/>
    </row>
    <row r="13" spans="1:6" ht="15" customHeight="1">
      <c r="A13" s="70"/>
      <c r="B13" s="78"/>
      <c r="C13" s="107"/>
      <c r="D13" s="112"/>
      <c r="E13" s="112"/>
      <c r="F13" s="307"/>
    </row>
    <row r="14" spans="1:6" ht="15" customHeight="1">
      <c r="A14" s="64" t="s">
        <v>278</v>
      </c>
      <c r="B14" s="78"/>
      <c r="C14" s="107"/>
      <c r="D14" s="112"/>
      <c r="E14" s="112"/>
      <c r="F14" s="307"/>
    </row>
    <row r="15" spans="1:6" ht="15" customHeight="1">
      <c r="A15" s="66" t="s">
        <v>489</v>
      </c>
      <c r="B15" s="311">
        <v>12</v>
      </c>
      <c r="C15" s="107">
        <v>152863</v>
      </c>
      <c r="D15" s="112">
        <v>150783</v>
      </c>
      <c r="E15" s="112">
        <v>151140</v>
      </c>
      <c r="F15" s="307"/>
    </row>
    <row r="16" spans="1:6" ht="15" customHeight="1">
      <c r="A16" s="69" t="s">
        <v>279</v>
      </c>
      <c r="B16" s="78"/>
      <c r="C16" s="107">
        <f>SUBTOTAL(9,C15:C15)</f>
        <v>152863</v>
      </c>
      <c r="D16" s="112">
        <f>SUBTOTAL(9,D15:D15)</f>
        <v>150783</v>
      </c>
      <c r="E16" s="112">
        <f>SUBTOTAL(9,E15:E15)</f>
        <v>151140</v>
      </c>
      <c r="F16" s="307"/>
    </row>
    <row r="17" spans="1:6" s="80" customFormat="1" ht="15" customHeight="1">
      <c r="A17" s="70"/>
      <c r="B17" s="78"/>
      <c r="C17" s="107"/>
      <c r="D17" s="112"/>
      <c r="E17" s="112"/>
      <c r="F17" s="309"/>
    </row>
    <row r="18" spans="1:6" ht="15" customHeight="1">
      <c r="A18" s="64" t="s">
        <v>280</v>
      </c>
      <c r="B18" s="74"/>
      <c r="C18" s="107">
        <f>SUBTOTAL(9,C11:C17)</f>
        <v>153363</v>
      </c>
      <c r="D18" s="112">
        <f>SUBTOTAL(9,D11:D17)</f>
        <v>151283</v>
      </c>
      <c r="E18" s="112">
        <f>SUBTOTAL(9,E11:E17)</f>
        <v>151640</v>
      </c>
      <c r="F18" s="309" t="s">
        <v>612</v>
      </c>
    </row>
    <row r="19" spans="1:6" ht="15" customHeight="1">
      <c r="A19" s="70"/>
      <c r="B19" s="78"/>
      <c r="C19" s="107"/>
      <c r="D19" s="107"/>
      <c r="E19" s="106"/>
      <c r="F19" s="307"/>
    </row>
    <row r="20" spans="1:6" ht="15" customHeight="1">
      <c r="A20" s="64" t="s">
        <v>281</v>
      </c>
      <c r="B20" s="78"/>
      <c r="C20" s="107"/>
      <c r="D20" s="107"/>
      <c r="E20" s="106"/>
      <c r="F20" s="307"/>
    </row>
    <row r="21" spans="1:6" ht="15" customHeight="1">
      <c r="A21" s="70"/>
      <c r="B21" s="78"/>
      <c r="C21" s="107"/>
      <c r="D21" s="107"/>
      <c r="E21" s="106"/>
      <c r="F21" s="307"/>
    </row>
    <row r="22" spans="1:6" ht="15" customHeight="1">
      <c r="A22" s="64" t="s">
        <v>282</v>
      </c>
      <c r="B22" s="78"/>
      <c r="C22" s="107"/>
      <c r="D22" s="107"/>
      <c r="E22" s="106"/>
      <c r="F22" s="307"/>
    </row>
    <row r="23" spans="1:6" ht="15" customHeight="1">
      <c r="A23" s="66" t="s">
        <v>533</v>
      </c>
      <c r="B23" s="78" t="s">
        <v>307</v>
      </c>
      <c r="C23" s="107">
        <v>9118660</v>
      </c>
      <c r="D23" s="112">
        <v>9234472</v>
      </c>
      <c r="E23" s="106">
        <v>9202327</v>
      </c>
      <c r="F23" s="309" t="s">
        <v>613</v>
      </c>
    </row>
    <row r="24" spans="1:6" ht="15" customHeight="1">
      <c r="A24" s="66" t="s">
        <v>283</v>
      </c>
      <c r="B24" s="78"/>
      <c r="C24" s="107">
        <v>38710</v>
      </c>
      <c r="D24" s="112">
        <v>21081</v>
      </c>
      <c r="E24" s="106">
        <v>60891</v>
      </c>
      <c r="F24" s="309" t="s">
        <v>614</v>
      </c>
    </row>
    <row r="25" spans="1:6" ht="15" customHeight="1">
      <c r="A25" s="69" t="s">
        <v>284</v>
      </c>
      <c r="B25" s="78"/>
      <c r="C25" s="107">
        <f>SUBTOTAL(9,C23:C24)</f>
        <v>9157370</v>
      </c>
      <c r="D25" s="112">
        <f>SUBTOTAL(9,D23:D24)</f>
        <v>9255553</v>
      </c>
      <c r="E25" s="106">
        <f>SUBTOTAL(9,E23:E24)</f>
        <v>9263218</v>
      </c>
      <c r="F25" s="307"/>
    </row>
    <row r="26" spans="1:6" ht="15" customHeight="1">
      <c r="A26" s="70"/>
      <c r="B26" s="78"/>
      <c r="C26" s="107"/>
      <c r="D26" s="107"/>
      <c r="E26" s="106"/>
      <c r="F26" s="307"/>
    </row>
    <row r="27" spans="1:6" ht="15" customHeight="1">
      <c r="A27" s="64" t="s">
        <v>285</v>
      </c>
      <c r="B27" s="78"/>
      <c r="C27" s="107"/>
      <c r="D27" s="107"/>
      <c r="E27" s="106"/>
      <c r="F27" s="307"/>
    </row>
    <row r="28" spans="1:6" ht="15" customHeight="1">
      <c r="A28" s="66" t="s">
        <v>286</v>
      </c>
      <c r="B28" s="311"/>
      <c r="C28" s="107"/>
      <c r="D28" s="107"/>
      <c r="E28" s="106"/>
      <c r="F28" s="307"/>
    </row>
    <row r="29" spans="1:6" ht="15" customHeight="1">
      <c r="A29" s="69" t="s">
        <v>287</v>
      </c>
      <c r="B29" s="78"/>
      <c r="C29" s="107">
        <f>SUBTOTAL(9,C28)</f>
        <v>0</v>
      </c>
      <c r="D29" s="112">
        <f>SUBTOTAL(9,D28)</f>
        <v>0</v>
      </c>
      <c r="E29" s="106">
        <f>SUBTOTAL(9,E28)</f>
        <v>0</v>
      </c>
      <c r="F29" s="309" t="s">
        <v>615</v>
      </c>
    </row>
    <row r="30" spans="1:6" ht="15" customHeight="1">
      <c r="A30" s="70"/>
      <c r="B30" s="78"/>
      <c r="C30" s="107"/>
      <c r="D30" s="112"/>
      <c r="E30" s="106"/>
      <c r="F30" s="307"/>
    </row>
    <row r="31" spans="1:6" ht="15" customHeight="1">
      <c r="A31" s="64" t="s">
        <v>288</v>
      </c>
      <c r="B31" s="78"/>
      <c r="C31" s="107"/>
      <c r="D31" s="112"/>
      <c r="E31" s="106"/>
      <c r="F31" s="307"/>
    </row>
    <row r="32" spans="1:6" ht="15" customHeight="1">
      <c r="A32" s="66" t="s">
        <v>211</v>
      </c>
      <c r="B32" s="78"/>
      <c r="C32" s="107">
        <v>108513</v>
      </c>
      <c r="D32" s="112">
        <v>36030</v>
      </c>
      <c r="E32" s="106">
        <v>243022</v>
      </c>
      <c r="F32" s="309" t="s">
        <v>616</v>
      </c>
    </row>
    <row r="33" spans="1:6" ht="15" customHeight="1">
      <c r="A33" s="66" t="s">
        <v>289</v>
      </c>
      <c r="B33" s="78"/>
      <c r="C33" s="107">
        <v>149779</v>
      </c>
      <c r="D33" s="112">
        <v>185214</v>
      </c>
      <c r="E33" s="106">
        <v>183889</v>
      </c>
      <c r="F33" s="309" t="s">
        <v>617</v>
      </c>
    </row>
    <row r="34" spans="1:6" ht="15" customHeight="1">
      <c r="A34" s="66" t="s">
        <v>290</v>
      </c>
      <c r="B34" s="78"/>
      <c r="C34" s="107">
        <v>106555</v>
      </c>
      <c r="D34" s="112">
        <v>98770</v>
      </c>
      <c r="E34" s="106">
        <v>98809</v>
      </c>
      <c r="F34" s="309" t="s">
        <v>618</v>
      </c>
    </row>
    <row r="35" spans="1:6" ht="15" customHeight="1">
      <c r="A35" s="66" t="s">
        <v>291</v>
      </c>
      <c r="B35" s="78"/>
      <c r="C35" s="107">
        <v>324881</v>
      </c>
      <c r="D35" s="112">
        <v>297245</v>
      </c>
      <c r="E35" s="106">
        <v>236943</v>
      </c>
      <c r="F35" s="309" t="s">
        <v>619</v>
      </c>
    </row>
    <row r="36" spans="1:6" ht="15" customHeight="1">
      <c r="A36" s="66" t="s">
        <v>384</v>
      </c>
      <c r="B36" s="78">
        <v>18</v>
      </c>
      <c r="C36" s="107">
        <v>97209</v>
      </c>
      <c r="D36" s="112">
        <v>81232</v>
      </c>
      <c r="E36" s="106">
        <v>100098</v>
      </c>
      <c r="F36" s="309" t="s">
        <v>620</v>
      </c>
    </row>
    <row r="37" spans="1:6" ht="15" customHeight="1">
      <c r="A37" s="66" t="s">
        <v>212</v>
      </c>
      <c r="B37" s="78">
        <v>20</v>
      </c>
      <c r="C37" s="107">
        <v>645333</v>
      </c>
      <c r="D37" s="112">
        <v>742970</v>
      </c>
      <c r="E37" s="106">
        <v>147920</v>
      </c>
      <c r="F37" s="309" t="s">
        <v>621</v>
      </c>
    </row>
    <row r="38" spans="1:6" ht="15" customHeight="1">
      <c r="A38" s="69" t="s">
        <v>292</v>
      </c>
      <c r="B38" s="78"/>
      <c r="C38" s="107">
        <f>SUBTOTAL(9,C32:C37)</f>
        <v>1432270</v>
      </c>
      <c r="D38" s="112">
        <f>SUBTOTAL(9,D32:D37)</f>
        <v>1441461</v>
      </c>
      <c r="E38" s="106">
        <f>SUBTOTAL(9,E32:E37)</f>
        <v>1010681</v>
      </c>
      <c r="F38" s="307"/>
    </row>
    <row r="39" spans="1:6" ht="15" customHeight="1">
      <c r="A39" s="70"/>
      <c r="B39" s="78"/>
      <c r="C39" s="107"/>
      <c r="D39" s="112"/>
      <c r="E39" s="106"/>
      <c r="F39" s="307"/>
    </row>
    <row r="40" spans="1:6" ht="15" customHeight="1">
      <c r="A40" s="64" t="s">
        <v>442</v>
      </c>
      <c r="B40" s="78"/>
      <c r="C40" s="107"/>
      <c r="D40" s="112"/>
      <c r="E40" s="106"/>
      <c r="F40" s="307"/>
    </row>
    <row r="41" spans="1:6" ht="15" customHeight="1">
      <c r="A41" s="66" t="s">
        <v>374</v>
      </c>
      <c r="B41" s="78">
        <v>8</v>
      </c>
      <c r="C41" s="107"/>
      <c r="D41" s="112"/>
      <c r="E41" s="106"/>
      <c r="F41" s="309" t="s">
        <v>622</v>
      </c>
    </row>
    <row r="42" spans="1:9" ht="15" customHeight="1">
      <c r="A42" s="66" t="s">
        <v>568</v>
      </c>
      <c r="B42" s="78">
        <v>15</v>
      </c>
      <c r="C42" s="107">
        <v>511590</v>
      </c>
      <c r="D42" s="112">
        <v>466192</v>
      </c>
      <c r="E42" s="106">
        <v>482317</v>
      </c>
      <c r="F42" s="309" t="s">
        <v>623</v>
      </c>
      <c r="I42" s="299">
        <f>E42-C42</f>
        <v>-29273</v>
      </c>
    </row>
    <row r="43" spans="1:9" ht="15" customHeight="1">
      <c r="A43" s="66" t="s">
        <v>558</v>
      </c>
      <c r="B43" s="78">
        <v>15</v>
      </c>
      <c r="C43" s="418">
        <v>177319</v>
      </c>
      <c r="D43" s="419">
        <v>216870</v>
      </c>
      <c r="E43" s="106">
        <v>188322</v>
      </c>
      <c r="F43" s="309" t="s">
        <v>624</v>
      </c>
      <c r="I43" s="299">
        <f>E43-C43</f>
        <v>11003</v>
      </c>
    </row>
    <row r="44" spans="1:9" ht="15" customHeight="1">
      <c r="A44" s="66" t="s">
        <v>556</v>
      </c>
      <c r="B44" s="78">
        <v>15</v>
      </c>
      <c r="C44" s="107">
        <v>13277</v>
      </c>
      <c r="D44" s="112"/>
      <c r="E44" s="106">
        <v>11551</v>
      </c>
      <c r="F44" s="309" t="s">
        <v>625</v>
      </c>
      <c r="I44" s="299">
        <f>E44-C44</f>
        <v>-1726</v>
      </c>
    </row>
    <row r="45" spans="1:9" ht="15" customHeight="1">
      <c r="A45" s="76" t="s">
        <v>237</v>
      </c>
      <c r="B45" s="78"/>
      <c r="C45" s="107">
        <f>SUBTOTAL(9,C41:C44)</f>
        <v>702186</v>
      </c>
      <c r="D45" s="112">
        <f>SUBTOTAL(9,D41:D44)</f>
        <v>683062</v>
      </c>
      <c r="E45" s="106">
        <f>SUBTOTAL(9,E41:E44)</f>
        <v>682190</v>
      </c>
      <c r="F45" s="307"/>
      <c r="I45" s="299">
        <f>E45-C45</f>
        <v>-19996</v>
      </c>
    </row>
    <row r="46" spans="1:6" ht="15" customHeight="1">
      <c r="A46" s="76"/>
      <c r="B46" s="78"/>
      <c r="C46" s="107"/>
      <c r="D46" s="112"/>
      <c r="E46" s="106"/>
      <c r="F46" s="307"/>
    </row>
    <row r="47" spans="1:6" ht="15" customHeight="1">
      <c r="A47" s="79" t="s">
        <v>293</v>
      </c>
      <c r="B47" s="74"/>
      <c r="C47" s="107">
        <f>SUBTOTAL(9,C23:C46)</f>
        <v>11291826</v>
      </c>
      <c r="D47" s="112">
        <f>SUBTOTAL(9,D23:D46)</f>
        <v>11380076</v>
      </c>
      <c r="E47" s="112">
        <f>SUBTOTAL(9,E23:E46)</f>
        <v>10956089</v>
      </c>
      <c r="F47" s="307"/>
    </row>
    <row r="48" spans="1:6" ht="15" customHeight="1">
      <c r="A48" s="70"/>
      <c r="B48" s="78"/>
      <c r="C48" s="107"/>
      <c r="D48" s="112"/>
      <c r="E48" s="112"/>
      <c r="F48" s="307"/>
    </row>
    <row r="49" spans="1:6" s="80" customFormat="1" ht="15" customHeight="1">
      <c r="A49" s="64" t="s">
        <v>294</v>
      </c>
      <c r="B49" s="78"/>
      <c r="C49" s="107">
        <f>SUBTOTAL(9,C11:C48)</f>
        <v>11445189</v>
      </c>
      <c r="D49" s="112">
        <f>SUBTOTAL(9,D11:D48)</f>
        <v>11531359</v>
      </c>
      <c r="E49" s="112">
        <f>SUBTOTAL(9,E11:E48)</f>
        <v>11107729</v>
      </c>
      <c r="F49" s="309"/>
    </row>
    <row r="53" spans="3:5" ht="15" customHeight="1">
      <c r="C53" s="347">
        <f>C49-'Balanse - eiendeler'!C53</f>
        <v>0</v>
      </c>
      <c r="D53" s="347">
        <f>D49-'Balanse - eiendeler'!D53</f>
        <v>0</v>
      </c>
      <c r="E53" s="347">
        <f>E49-'Balanse - eiendeler'!E53</f>
        <v>0</v>
      </c>
    </row>
  </sheetData>
  <sheetProtection/>
  <mergeCells count="6">
    <mergeCell ref="F5:F6"/>
    <mergeCell ref="A5:A6"/>
    <mergeCell ref="B5:B6"/>
    <mergeCell ref="C5:C6"/>
    <mergeCell ref="E5:E6"/>
    <mergeCell ref="D5:D6"/>
  </mergeCells>
  <printOptions/>
  <pageMargins left="0.7874015748031497" right="0.7874015748031497" top="0.984251968503937" bottom="0.984251968503937" header="0.5118110236220472" footer="0.5118110236220472"/>
  <pageSetup fitToHeight="1" fitToWidth="1" horizontalDpi="600" verticalDpi="600" orientation="portrait" paperSize="9" scale="50" r:id="rId1"/>
  <headerFooter alignWithMargins="0">
    <oddHeader xml:space="preserve">&amp;LUniversiteter og høyskoler - standard mal for årsregnskap </oddHeader>
    <oddFooter>&amp;LDato: 02.12.2009
Versjon: 3&amp;R&amp;D &amp;T</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H77"/>
  <sheetViews>
    <sheetView workbookViewId="0" topLeftCell="A42">
      <selection activeCell="F57" sqref="F57"/>
    </sheetView>
  </sheetViews>
  <sheetFormatPr defaultColWidth="11.421875" defaultRowHeight="12.75"/>
  <cols>
    <col min="1" max="1" width="70.7109375" style="0" customWidth="1"/>
    <col min="2" max="2" width="10.7109375" style="0" customWidth="1"/>
    <col min="3" max="3" width="15.7109375" style="0" customWidth="1"/>
    <col min="4" max="4" width="15.140625" style="0" customWidth="1"/>
    <col min="5" max="5" width="15.7109375" style="0" customWidth="1"/>
    <col min="8" max="8" width="11.421875" style="299" customWidth="1"/>
  </cols>
  <sheetData>
    <row r="1" spans="1:6" ht="18.75">
      <c r="A1" s="86" t="s">
        <v>314</v>
      </c>
      <c r="F1" s="62"/>
    </row>
    <row r="2" spans="1:6" ht="18.75">
      <c r="A2" s="86"/>
      <c r="F2" s="62"/>
    </row>
    <row r="3" spans="1:6" ht="15.75">
      <c r="A3" s="3" t="str">
        <f>Resultatregnskap!A3</f>
        <v>Virksomhet:</v>
      </c>
      <c r="F3" s="62"/>
    </row>
    <row r="4" spans="1:6" ht="15.75">
      <c r="A4" s="87"/>
      <c r="B4" s="74" t="s">
        <v>214</v>
      </c>
      <c r="C4" s="100">
        <f>Resultatregnskap!C5</f>
        <v>40298</v>
      </c>
      <c r="D4" s="100">
        <f>Resultatregnskap!D5</f>
        <v>39933</v>
      </c>
      <c r="E4" s="100">
        <f>Resultatregnskap!E5</f>
        <v>40178</v>
      </c>
      <c r="F4" s="74" t="s">
        <v>600</v>
      </c>
    </row>
    <row r="5" spans="1:6" ht="15.75">
      <c r="A5" s="88" t="s">
        <v>315</v>
      </c>
      <c r="F5" s="62"/>
    </row>
    <row r="6" spans="1:8" ht="23.25" customHeight="1">
      <c r="A6" s="4" t="s">
        <v>316</v>
      </c>
      <c r="F6" s="62"/>
      <c r="H6"/>
    </row>
    <row r="7" spans="1:8" ht="15.75">
      <c r="A7" s="89" t="s">
        <v>375</v>
      </c>
      <c r="C7" s="108">
        <v>1702207</v>
      </c>
      <c r="D7" s="108">
        <v>1716220</v>
      </c>
      <c r="E7" s="108">
        <v>3376242</v>
      </c>
      <c r="F7" s="62" t="s">
        <v>569</v>
      </c>
      <c r="H7"/>
    </row>
    <row r="8" spans="1:8" ht="15.75">
      <c r="A8" s="89" t="s">
        <v>420</v>
      </c>
      <c r="C8" s="108"/>
      <c r="D8" s="108"/>
      <c r="E8" s="108"/>
      <c r="F8" s="62" t="s">
        <v>570</v>
      </c>
      <c r="H8"/>
    </row>
    <row r="9" spans="1:8" ht="15.75">
      <c r="A9" s="89" t="s">
        <v>317</v>
      </c>
      <c r="C9" s="108">
        <v>15568</v>
      </c>
      <c r="D9" s="108">
        <v>6991</v>
      </c>
      <c r="E9" s="108">
        <v>67116</v>
      </c>
      <c r="F9" s="62" t="s">
        <v>571</v>
      </c>
      <c r="H9"/>
    </row>
    <row r="10" spans="1:8" ht="15.75">
      <c r="A10" s="89" t="s">
        <v>318</v>
      </c>
      <c r="C10" s="108">
        <v>34438</v>
      </c>
      <c r="D10" s="108">
        <v>32466</v>
      </c>
      <c r="E10" s="108">
        <v>134611</v>
      </c>
      <c r="F10" s="62" t="s">
        <v>572</v>
      </c>
      <c r="H10"/>
    </row>
    <row r="11" spans="1:8" ht="15.75">
      <c r="A11" s="89" t="s">
        <v>319</v>
      </c>
      <c r="C11" s="108"/>
      <c r="D11" s="108"/>
      <c r="E11" s="108"/>
      <c r="F11" s="62" t="s">
        <v>573</v>
      </c>
      <c r="H11"/>
    </row>
    <row r="12" spans="1:8" ht="15.75">
      <c r="A12" s="89" t="s">
        <v>320</v>
      </c>
      <c r="C12" s="108">
        <v>285828</v>
      </c>
      <c r="D12" s="108">
        <v>234214</v>
      </c>
      <c r="E12" s="108">
        <v>721980</v>
      </c>
      <c r="F12" s="62" t="s">
        <v>574</v>
      </c>
      <c r="H12"/>
    </row>
    <row r="13" spans="1:8" ht="15.75">
      <c r="A13" s="89" t="s">
        <v>321</v>
      </c>
      <c r="C13" s="108"/>
      <c r="D13" s="108"/>
      <c r="E13" s="108"/>
      <c r="F13" s="62" t="s">
        <v>575</v>
      </c>
      <c r="H13"/>
    </row>
    <row r="14" spans="1:8" ht="15.75">
      <c r="A14" s="89" t="s">
        <v>322</v>
      </c>
      <c r="C14" s="108"/>
      <c r="D14" s="108"/>
      <c r="E14" s="108"/>
      <c r="F14" s="62" t="s">
        <v>576</v>
      </c>
      <c r="H14"/>
    </row>
    <row r="15" spans="1:8" ht="15.75">
      <c r="A15" s="89" t="s">
        <v>323</v>
      </c>
      <c r="C15" s="108"/>
      <c r="D15" s="108"/>
      <c r="E15" s="108"/>
      <c r="F15" s="62" t="s">
        <v>577</v>
      </c>
      <c r="H15"/>
    </row>
    <row r="16" spans="1:8" ht="15.75">
      <c r="A16" s="89" t="s">
        <v>324</v>
      </c>
      <c r="B16" s="61">
        <v>21</v>
      </c>
      <c r="C16" s="108">
        <v>150838</v>
      </c>
      <c r="D16" s="108">
        <v>126479</v>
      </c>
      <c r="E16" s="108">
        <v>498652</v>
      </c>
      <c r="F16" s="62" t="s">
        <v>578</v>
      </c>
      <c r="H16" s="108"/>
    </row>
    <row r="17" spans="1:8" ht="15.75">
      <c r="A17" s="90" t="s">
        <v>325</v>
      </c>
      <c r="B17" s="91"/>
      <c r="C17" s="109">
        <f>SUM(C7:C16)</f>
        <v>2188879</v>
      </c>
      <c r="D17" s="282">
        <f>SUM(D7:D16)</f>
        <v>2116370</v>
      </c>
      <c r="E17" s="282">
        <f>SUM(E7:E16)</f>
        <v>4798601</v>
      </c>
      <c r="F17" s="62"/>
      <c r="H17"/>
    </row>
    <row r="18" spans="1:8" ht="21.75" customHeight="1">
      <c r="A18" s="4" t="s">
        <v>326</v>
      </c>
      <c r="C18" s="108"/>
      <c r="D18" s="283"/>
      <c r="E18" s="283"/>
      <c r="F18" s="62"/>
      <c r="H18"/>
    </row>
    <row r="19" spans="1:8" ht="15.75">
      <c r="A19" s="89" t="s">
        <v>327</v>
      </c>
      <c r="C19" s="108">
        <v>1025713</v>
      </c>
      <c r="D19" s="283">
        <v>847276</v>
      </c>
      <c r="E19" s="283">
        <v>2784571</v>
      </c>
      <c r="F19" s="62" t="s">
        <v>579</v>
      </c>
      <c r="H19"/>
    </row>
    <row r="20" spans="1:8" ht="15.75">
      <c r="A20" s="89" t="s">
        <v>328</v>
      </c>
      <c r="C20" s="108"/>
      <c r="D20" s="283"/>
      <c r="E20" s="283"/>
      <c r="F20" s="62" t="s">
        <v>580</v>
      </c>
      <c r="H20"/>
    </row>
    <row r="21" spans="1:8" ht="15.75">
      <c r="A21" s="89" t="s">
        <v>329</v>
      </c>
      <c r="C21" s="108">
        <v>60</v>
      </c>
      <c r="D21" s="283">
        <v>-99</v>
      </c>
      <c r="E21" s="283">
        <v>23</v>
      </c>
      <c r="F21" s="62" t="s">
        <v>581</v>
      </c>
      <c r="H21"/>
    </row>
    <row r="22" spans="1:8" ht="15.75">
      <c r="A22" s="89" t="s">
        <v>330</v>
      </c>
      <c r="C22" s="108">
        <v>2683</v>
      </c>
      <c r="D22" s="283">
        <v>4802</v>
      </c>
      <c r="E22" s="283">
        <v>2812</v>
      </c>
      <c r="F22" s="62" t="s">
        <v>582</v>
      </c>
      <c r="H22"/>
    </row>
    <row r="23" spans="1:8" ht="15.75">
      <c r="A23" s="89" t="s">
        <v>583</v>
      </c>
      <c r="C23" s="108"/>
      <c r="D23" s="283"/>
      <c r="E23" s="283"/>
      <c r="F23" s="313" t="s">
        <v>584</v>
      </c>
      <c r="H23"/>
    </row>
    <row r="24" spans="1:8" ht="15.75">
      <c r="A24" s="89" t="s">
        <v>585</v>
      </c>
      <c r="C24" s="108"/>
      <c r="D24" s="283"/>
      <c r="E24" s="283"/>
      <c r="F24" s="313" t="s">
        <v>586</v>
      </c>
      <c r="H24"/>
    </row>
    <row r="25" spans="1:8" ht="15.75">
      <c r="A25" s="89" t="s">
        <v>331</v>
      </c>
      <c r="C25" s="108">
        <v>580871</v>
      </c>
      <c r="D25" s="283">
        <v>494966</v>
      </c>
      <c r="E25" s="283">
        <v>1386346</v>
      </c>
      <c r="F25" s="62" t="s">
        <v>587</v>
      </c>
      <c r="H25"/>
    </row>
    <row r="26" spans="1:8" ht="15.75">
      <c r="A26" s="90" t="s">
        <v>332</v>
      </c>
      <c r="B26" s="91"/>
      <c r="C26" s="109">
        <f>SUM(C19:C25)</f>
        <v>1609327</v>
      </c>
      <c r="D26" s="282">
        <f>SUM(D19:D25)</f>
        <v>1346945</v>
      </c>
      <c r="E26" s="282">
        <f>SUM(E19:E25)</f>
        <v>4173752</v>
      </c>
      <c r="F26" s="62"/>
      <c r="H26"/>
    </row>
    <row r="27" spans="1:8" ht="15.75">
      <c r="A27" s="89"/>
      <c r="C27" s="108"/>
      <c r="D27" s="283"/>
      <c r="E27" s="283"/>
      <c r="F27" s="62"/>
      <c r="H27"/>
    </row>
    <row r="28" spans="1:8" ht="15.75">
      <c r="A28" s="90" t="s">
        <v>333</v>
      </c>
      <c r="B28" s="91"/>
      <c r="C28" s="109">
        <f>C17-C26</f>
        <v>579552</v>
      </c>
      <c r="D28" s="282">
        <f>D17-D26</f>
        <v>769425</v>
      </c>
      <c r="E28" s="282">
        <f>E17-E26</f>
        <v>624849</v>
      </c>
      <c r="F28" s="62"/>
      <c r="H28"/>
    </row>
    <row r="29" spans="1:8" ht="15.75">
      <c r="A29" s="87"/>
      <c r="C29" s="108"/>
      <c r="D29" s="283"/>
      <c r="E29" s="283"/>
      <c r="F29" s="62"/>
      <c r="H29"/>
    </row>
    <row r="30" spans="1:8" ht="15.75">
      <c r="A30" s="88" t="s">
        <v>334</v>
      </c>
      <c r="C30" s="108"/>
      <c r="D30" s="283"/>
      <c r="E30" s="283"/>
      <c r="F30" s="62"/>
      <c r="H30"/>
    </row>
    <row r="31" spans="1:8" ht="15.75">
      <c r="A31" s="89" t="s">
        <v>335</v>
      </c>
      <c r="C31" s="108"/>
      <c r="D31" s="283"/>
      <c r="E31" s="283"/>
      <c r="F31" s="62" t="s">
        <v>588</v>
      </c>
      <c r="H31"/>
    </row>
    <row r="32" spans="1:8" ht="15.75">
      <c r="A32" s="89" t="s">
        <v>336</v>
      </c>
      <c r="C32" s="108">
        <v>-106392</v>
      </c>
      <c r="D32" s="283">
        <v>-78079</v>
      </c>
      <c r="E32" s="283">
        <v>-422710</v>
      </c>
      <c r="F32" s="62" t="s">
        <v>589</v>
      </c>
      <c r="H32"/>
    </row>
    <row r="33" spans="1:8" ht="15.75">
      <c r="A33" s="89" t="s">
        <v>337</v>
      </c>
      <c r="C33" s="108"/>
      <c r="D33" s="283">
        <v>14</v>
      </c>
      <c r="E33" s="283"/>
      <c r="F33" s="62" t="s">
        <v>590</v>
      </c>
      <c r="H33"/>
    </row>
    <row r="34" spans="1:8" ht="15.75">
      <c r="A34" s="89" t="s">
        <v>338</v>
      </c>
      <c r="C34" s="108"/>
      <c r="D34" s="283">
        <v>510</v>
      </c>
      <c r="E34" s="283">
        <v>-3510</v>
      </c>
      <c r="F34" s="62" t="s">
        <v>591</v>
      </c>
      <c r="H34"/>
    </row>
    <row r="35" spans="1:8" ht="15.75">
      <c r="A35" s="89" t="s">
        <v>339</v>
      </c>
      <c r="C35" s="108"/>
      <c r="D35" s="283"/>
      <c r="E35" s="283"/>
      <c r="F35" s="62" t="s">
        <v>592</v>
      </c>
      <c r="H35"/>
    </row>
    <row r="36" spans="1:8" ht="15.75">
      <c r="A36" s="89" t="s">
        <v>340</v>
      </c>
      <c r="C36" s="108"/>
      <c r="D36" s="283"/>
      <c r="E36" s="283">
        <v>492</v>
      </c>
      <c r="F36" s="62" t="s">
        <v>593</v>
      </c>
      <c r="H36"/>
    </row>
    <row r="37" spans="1:8" ht="15.75">
      <c r="A37" s="90" t="s">
        <v>341</v>
      </c>
      <c r="B37" s="91"/>
      <c r="C37" s="109">
        <f>SUM(C31:C36)</f>
        <v>-106392</v>
      </c>
      <c r="D37" s="282">
        <f>SUM(D31:D36)</f>
        <v>-77555</v>
      </c>
      <c r="E37" s="282">
        <f>SUM(E31:E36)</f>
        <v>-425728</v>
      </c>
      <c r="F37" s="62"/>
      <c r="H37"/>
    </row>
    <row r="38" spans="1:8" ht="15.75">
      <c r="A38" s="87"/>
      <c r="C38" s="108"/>
      <c r="D38" s="283"/>
      <c r="E38" s="283"/>
      <c r="F38" s="62"/>
      <c r="H38"/>
    </row>
    <row r="39" spans="1:8" ht="15.75">
      <c r="A39" s="88" t="s">
        <v>376</v>
      </c>
      <c r="C39" s="108"/>
      <c r="D39" s="283"/>
      <c r="E39" s="283"/>
      <c r="F39" s="62"/>
      <c r="H39"/>
    </row>
    <row r="40" spans="1:8" ht="15.75">
      <c r="A40" s="89" t="s">
        <v>342</v>
      </c>
      <c r="C40" s="108"/>
      <c r="D40" s="283"/>
      <c r="E40" s="283"/>
      <c r="F40" s="62" t="s">
        <v>594</v>
      </c>
      <c r="H40"/>
    </row>
    <row r="41" spans="1:8" ht="15.75">
      <c r="A41" s="89" t="s">
        <v>343</v>
      </c>
      <c r="C41" s="108"/>
      <c r="D41" s="283"/>
      <c r="E41" s="283"/>
      <c r="F41" s="62" t="s">
        <v>595</v>
      </c>
      <c r="H41"/>
    </row>
    <row r="42" spans="1:8" ht="15.75">
      <c r="A42" s="89" t="s">
        <v>344</v>
      </c>
      <c r="C42" s="108"/>
      <c r="D42" s="283"/>
      <c r="E42" s="283"/>
      <c r="F42" s="62" t="s">
        <v>596</v>
      </c>
      <c r="H42"/>
    </row>
    <row r="43" spans="1:8" ht="15.75">
      <c r="A43" s="90" t="s">
        <v>345</v>
      </c>
      <c r="B43" s="91"/>
      <c r="C43" s="109">
        <f>SUM(C40:C42)</f>
        <v>0</v>
      </c>
      <c r="D43" s="282">
        <f>SUM(D40:D42)</f>
        <v>0</v>
      </c>
      <c r="E43" s="282">
        <f>SUM(E40:E42)</f>
        <v>0</v>
      </c>
      <c r="F43" s="62"/>
      <c r="H43"/>
    </row>
    <row r="44" spans="1:8" ht="15.75">
      <c r="A44" s="92"/>
      <c r="B44" s="93"/>
      <c r="C44" s="110"/>
      <c r="D44" s="284"/>
      <c r="E44" s="284"/>
      <c r="F44" s="62"/>
      <c r="H44"/>
    </row>
    <row r="45" spans="1:8" ht="15.75">
      <c r="A45" s="94" t="s">
        <v>346</v>
      </c>
      <c r="B45" s="303"/>
      <c r="C45" s="304"/>
      <c r="D45" s="282"/>
      <c r="E45" s="282"/>
      <c r="F45" s="313" t="s">
        <v>597</v>
      </c>
      <c r="H45"/>
    </row>
    <row r="46" spans="1:8" ht="15.75">
      <c r="A46" s="95"/>
      <c r="C46" s="108"/>
      <c r="D46" s="283"/>
      <c r="E46" s="283"/>
      <c r="F46" s="62"/>
      <c r="H46"/>
    </row>
    <row r="47" spans="1:8" ht="15.75">
      <c r="A47" s="89" t="s">
        <v>347</v>
      </c>
      <c r="C47" s="108">
        <f>C45+C43+C37+C28</f>
        <v>473160</v>
      </c>
      <c r="D47" s="108">
        <f>D45+D43+D37+D28</f>
        <v>691870</v>
      </c>
      <c r="E47" s="108">
        <f>E45+E43+E37+E28</f>
        <v>199121</v>
      </c>
      <c r="F47" s="62" t="s">
        <v>598</v>
      </c>
      <c r="H47"/>
    </row>
    <row r="48" spans="1:8" ht="15.75">
      <c r="A48" s="89" t="s">
        <v>348</v>
      </c>
      <c r="C48" s="108">
        <v>1581204</v>
      </c>
      <c r="D48" s="283">
        <v>1342273</v>
      </c>
      <c r="E48" s="283">
        <v>1382083</v>
      </c>
      <c r="F48" s="62" t="s">
        <v>599</v>
      </c>
      <c r="H48"/>
    </row>
    <row r="49" spans="1:8" ht="15.75">
      <c r="A49" s="90" t="s">
        <v>349</v>
      </c>
      <c r="B49" s="96"/>
      <c r="C49" s="111">
        <f>SUM(C47:C48)</f>
        <v>2054364</v>
      </c>
      <c r="D49" s="282">
        <f>SUM(D47:D48)</f>
        <v>2034143</v>
      </c>
      <c r="E49" s="282">
        <f>SUM(E47:E48)</f>
        <v>1581204</v>
      </c>
      <c r="F49" s="62"/>
      <c r="H49"/>
    </row>
    <row r="50" spans="3:8" ht="12.75">
      <c r="C50" s="108">
        <v>2054364</v>
      </c>
      <c r="D50" s="108"/>
      <c r="E50" s="108"/>
      <c r="F50" s="62"/>
      <c r="H50"/>
    </row>
    <row r="51" spans="1:8" ht="21.75" customHeight="1">
      <c r="A51" s="87"/>
      <c r="C51" s="299">
        <f>C50-C49</f>
        <v>0</v>
      </c>
      <c r="F51" s="62"/>
      <c r="H51"/>
    </row>
    <row r="52" spans="1:8" ht="15.75">
      <c r="A52" s="88" t="s">
        <v>350</v>
      </c>
      <c r="B52" s="74" t="s">
        <v>214</v>
      </c>
      <c r="C52" s="100">
        <f>C4</f>
        <v>40298</v>
      </c>
      <c r="D52" s="100">
        <f>D4</f>
        <v>39933</v>
      </c>
      <c r="E52" s="100">
        <f>E4</f>
        <v>40178</v>
      </c>
      <c r="F52" s="62"/>
      <c r="H52"/>
    </row>
    <row r="53" spans="1:8" ht="15.75">
      <c r="A53" s="89" t="s">
        <v>351</v>
      </c>
      <c r="C53" s="108">
        <v>30996</v>
      </c>
      <c r="D53" s="108">
        <v>30541</v>
      </c>
      <c r="E53" s="108">
        <v>-10317</v>
      </c>
      <c r="F53" s="62"/>
      <c r="H53"/>
    </row>
    <row r="54" spans="1:8" ht="15.75">
      <c r="A54" s="192" t="s">
        <v>439</v>
      </c>
      <c r="C54" s="108"/>
      <c r="D54" s="108"/>
      <c r="E54" s="108">
        <v>-492</v>
      </c>
      <c r="F54" s="62"/>
      <c r="H54"/>
    </row>
    <row r="55" spans="1:8" ht="15.75">
      <c r="A55" s="89" t="s">
        <v>352</v>
      </c>
      <c r="C55" s="108">
        <v>190059</v>
      </c>
      <c r="D55" s="108">
        <v>183678</v>
      </c>
      <c r="E55" s="108">
        <v>559961</v>
      </c>
      <c r="F55" s="62"/>
      <c r="H55"/>
    </row>
    <row r="56" spans="1:8" ht="15.75">
      <c r="A56" s="89" t="s">
        <v>353</v>
      </c>
      <c r="C56" s="108"/>
      <c r="D56" s="108"/>
      <c r="E56" s="108"/>
      <c r="F56" s="62"/>
      <c r="H56"/>
    </row>
    <row r="57" spans="1:8" ht="15.75">
      <c r="A57" s="89" t="s">
        <v>354</v>
      </c>
      <c r="C57" s="108"/>
      <c r="D57" s="108"/>
      <c r="E57" s="108"/>
      <c r="F57" s="62"/>
      <c r="H57"/>
    </row>
    <row r="58" spans="1:6" ht="15.75">
      <c r="A58" s="89" t="s">
        <v>386</v>
      </c>
      <c r="C58" s="108"/>
      <c r="D58" s="108"/>
      <c r="E58" s="108"/>
      <c r="F58" s="62"/>
    </row>
    <row r="59" spans="1:6" ht="15.75">
      <c r="A59" s="89" t="s">
        <v>379</v>
      </c>
      <c r="C59" s="108"/>
      <c r="D59" s="108"/>
      <c r="E59" s="108"/>
      <c r="F59" s="62"/>
    </row>
    <row r="60" spans="1:6" ht="15.75">
      <c r="A60" s="89" t="s">
        <v>380</v>
      </c>
      <c r="C60" s="108">
        <v>-83667</v>
      </c>
      <c r="D60" s="108">
        <v>-105599</v>
      </c>
      <c r="E60" s="108">
        <v>-137251</v>
      </c>
      <c r="F60" s="62"/>
    </row>
    <row r="61" spans="1:6" ht="15.75">
      <c r="A61" s="89" t="s">
        <v>355</v>
      </c>
      <c r="C61" s="108"/>
      <c r="D61" s="108"/>
      <c r="E61" s="108"/>
      <c r="F61" s="62"/>
    </row>
    <row r="62" spans="1:6" ht="15.75">
      <c r="A62" s="89" t="s">
        <v>356</v>
      </c>
      <c r="C62" s="108"/>
      <c r="D62" s="108"/>
      <c r="E62" s="108"/>
      <c r="F62" s="62"/>
    </row>
    <row r="63" spans="1:6" ht="15.75">
      <c r="A63" s="192" t="s">
        <v>560</v>
      </c>
      <c r="C63" s="108"/>
      <c r="D63" s="108"/>
      <c r="E63" s="108"/>
      <c r="F63" s="62"/>
    </row>
    <row r="64" spans="1:6" ht="15.75">
      <c r="A64" s="89" t="s">
        <v>357</v>
      </c>
      <c r="C64" s="108"/>
      <c r="D64" s="108"/>
      <c r="E64" s="108">
        <v>-369</v>
      </c>
      <c r="F64" s="62"/>
    </row>
    <row r="65" spans="1:6" ht="15.75">
      <c r="A65" s="89" t="s">
        <v>358</v>
      </c>
      <c r="C65" s="108">
        <v>63948</v>
      </c>
      <c r="D65" s="108">
        <v>23192</v>
      </c>
      <c r="E65" s="108">
        <v>-54658</v>
      </c>
      <c r="F65" s="62"/>
    </row>
    <row r="66" spans="1:6" ht="15.75">
      <c r="A66" s="89" t="s">
        <v>561</v>
      </c>
      <c r="C66" s="108"/>
      <c r="D66" s="108"/>
      <c r="E66" s="108"/>
      <c r="F66" s="62"/>
    </row>
    <row r="67" spans="1:6" ht="15.75">
      <c r="A67" s="89" t="s">
        <v>562</v>
      </c>
      <c r="C67" s="108"/>
      <c r="D67" s="108"/>
      <c r="E67" s="108"/>
      <c r="F67" s="62"/>
    </row>
    <row r="68" spans="1:6" ht="15.75">
      <c r="A68" s="89" t="s">
        <v>359</v>
      </c>
      <c r="C68" s="108">
        <v>-134509</v>
      </c>
      <c r="D68" s="108">
        <v>-106682</v>
      </c>
      <c r="E68" s="108">
        <v>100310</v>
      </c>
      <c r="F68" s="62"/>
    </row>
    <row r="69" spans="1:6" ht="15.75">
      <c r="A69" s="89" t="s">
        <v>360</v>
      </c>
      <c r="C69" s="108"/>
      <c r="D69" s="108"/>
      <c r="E69" s="108"/>
      <c r="F69" s="62"/>
    </row>
    <row r="70" spans="1:6" ht="15.75">
      <c r="A70" s="89" t="s">
        <v>361</v>
      </c>
      <c r="C70" s="108"/>
      <c r="D70" s="108"/>
      <c r="E70" s="108"/>
      <c r="F70" s="62"/>
    </row>
    <row r="71" spans="1:6" ht="15.75">
      <c r="A71" s="89" t="s">
        <v>362</v>
      </c>
      <c r="C71" s="108"/>
      <c r="D71" s="108"/>
      <c r="E71" s="108"/>
      <c r="F71" s="62"/>
    </row>
    <row r="72" spans="1:6" ht="15.75">
      <c r="A72" s="89" t="s">
        <v>363</v>
      </c>
      <c r="C72" s="108"/>
      <c r="D72" s="108"/>
      <c r="E72" s="108"/>
      <c r="F72" s="62"/>
    </row>
    <row r="73" spans="1:6" ht="15.75">
      <c r="A73" s="89" t="s">
        <v>364</v>
      </c>
      <c r="C73" s="108">
        <v>512725</v>
      </c>
      <c r="D73" s="108">
        <v>744295</v>
      </c>
      <c r="E73" s="108">
        <v>167665</v>
      </c>
      <c r="F73" s="62"/>
    </row>
    <row r="74" spans="3:6" ht="12.75">
      <c r="C74" s="108"/>
      <c r="D74" s="108"/>
      <c r="E74" s="108"/>
      <c r="F74" s="62"/>
    </row>
    <row r="75" spans="1:6" ht="15.75">
      <c r="A75" s="90" t="s">
        <v>365</v>
      </c>
      <c r="B75" s="96"/>
      <c r="C75" s="111">
        <f>SUM(C53:C74)</f>
        <v>579552</v>
      </c>
      <c r="D75" s="282">
        <f>SUM(D53:D74)</f>
        <v>769425</v>
      </c>
      <c r="E75" s="282">
        <f>SUM(E53:E74)</f>
        <v>624849</v>
      </c>
      <c r="F75" s="62"/>
    </row>
    <row r="76" spans="3:6" ht="12.75">
      <c r="C76" s="108"/>
      <c r="D76" s="108"/>
      <c r="E76" s="108"/>
      <c r="F76" s="62"/>
    </row>
    <row r="77" spans="3:6" ht="12.75">
      <c r="C77" s="299">
        <f>C75-C28</f>
        <v>0</v>
      </c>
      <c r="D77" s="299">
        <f>D75-D28</f>
        <v>0</v>
      </c>
      <c r="E77" s="299">
        <f>E75-E28</f>
        <v>0</v>
      </c>
      <c r="F77" s="299">
        <f>C77-C51</f>
        <v>0</v>
      </c>
    </row>
  </sheetData>
  <sheetProtection/>
  <printOptions/>
  <pageMargins left="0.7874015748031497" right="0.7874015748031497" top="0.984251968503937" bottom="0.984251968503937" header="0.5118110236220472" footer="0.5118110236220472"/>
  <pageSetup fitToHeight="1" fitToWidth="1" horizontalDpi="600" verticalDpi="600" orientation="portrait" paperSize="9" scale="56" r:id="rId1"/>
  <headerFooter alignWithMargins="0">
    <oddHeader xml:space="preserve">&amp;LUniversiteter og høyskoler - standard mal for årsregnskap </oddHeader>
    <oddFooter>&amp;LDato: 08.01.2010
Versjon: 3&amp;R&amp;D &amp;T</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10"/>
  <sheetViews>
    <sheetView workbookViewId="0" topLeftCell="A1">
      <selection activeCell="A35" sqref="A35"/>
    </sheetView>
  </sheetViews>
  <sheetFormatPr defaultColWidth="11.421875" defaultRowHeight="12.75"/>
  <cols>
    <col min="1" max="1" width="45.8515625" style="0" customWidth="1"/>
    <col min="2" max="2" width="15.7109375" style="0" customWidth="1"/>
  </cols>
  <sheetData>
    <row r="1" ht="15.75">
      <c r="A1" s="97" t="s">
        <v>368</v>
      </c>
    </row>
    <row r="3" s="80" customFormat="1" ht="12.75">
      <c r="A3" s="98" t="str">
        <f>Resultatregnskap!A3</f>
        <v>Virksomhet:</v>
      </c>
    </row>
    <row r="4" spans="1:2" s="80" customFormat="1" ht="12.75">
      <c r="A4" s="99" t="s">
        <v>366</v>
      </c>
      <c r="B4" s="274">
        <f>Resultatregnskap!C5</f>
        <v>40298</v>
      </c>
    </row>
    <row r="5" s="80" customFormat="1" ht="12.75">
      <c r="A5" s="99" t="s">
        <v>369</v>
      </c>
    </row>
    <row r="7" spans="1:2" ht="15.75">
      <c r="A7" s="64"/>
      <c r="B7" s="65" t="s">
        <v>367</v>
      </c>
    </row>
    <row r="8" spans="1:2" ht="15.75">
      <c r="A8" s="64" t="s">
        <v>370</v>
      </c>
      <c r="B8" s="107">
        <v>1520313</v>
      </c>
    </row>
    <row r="9" spans="1:2" ht="15.75">
      <c r="A9" s="64" t="s">
        <v>371</v>
      </c>
      <c r="B9" s="112">
        <v>534051</v>
      </c>
    </row>
    <row r="10" spans="1:2" ht="15.75">
      <c r="A10" s="64" t="s">
        <v>372</v>
      </c>
      <c r="B10" s="107">
        <f>B8+B9</f>
        <v>2054364</v>
      </c>
    </row>
  </sheetData>
  <sheetProtection/>
  <printOptions/>
  <pageMargins left="0.7874015748031497" right="0.7874015748031497" top="0.984251968503937" bottom="0.984251968503937" header="0.5118110236220472" footer="0.5118110236220472"/>
  <pageSetup fitToHeight="1" fitToWidth="1" horizontalDpi="600" verticalDpi="600" orientation="portrait" paperSize="9" r:id="rId1"/>
  <headerFooter alignWithMargins="0">
    <oddHeader xml:space="preserve">&amp;LUniversiteter og høyskoler - standard mal for årsregnskap </oddHeader>
    <oddFooter>&amp;LDato: 02.12.2009
Versjon: 3&amp;R&amp;D &amp;T</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N137"/>
  <sheetViews>
    <sheetView tabSelected="1" workbookViewId="0" topLeftCell="A1">
      <selection activeCell="F20" sqref="F20"/>
    </sheetView>
  </sheetViews>
  <sheetFormatPr defaultColWidth="11.421875" defaultRowHeight="15" customHeight="1"/>
  <cols>
    <col min="1" max="6" width="11.8515625" style="0" customWidth="1"/>
    <col min="7" max="7" width="14.00390625" style="0" customWidth="1"/>
    <col min="9" max="9" width="10.140625" style="0" bestFit="1" customWidth="1"/>
  </cols>
  <sheetData>
    <row r="2" spans="1:10" ht="15" customHeight="1">
      <c r="A2" s="2" t="s">
        <v>178</v>
      </c>
      <c r="B2" s="2"/>
      <c r="C2" s="3"/>
      <c r="D2" s="4"/>
      <c r="E2" s="4"/>
      <c r="F2" s="4"/>
      <c r="G2" s="4"/>
      <c r="H2" s="4"/>
      <c r="I2" s="4"/>
      <c r="J2" s="4"/>
    </row>
    <row r="3" spans="1:10" ht="15" customHeight="1">
      <c r="A3" s="4"/>
      <c r="B3" s="5"/>
      <c r="C3" s="5"/>
      <c r="D3" s="4"/>
      <c r="E3" s="4"/>
      <c r="F3" s="4"/>
      <c r="G3" s="4"/>
      <c r="H3" s="4"/>
      <c r="I3" s="4"/>
      <c r="J3" s="4"/>
    </row>
    <row r="4" spans="1:11" ht="15" customHeight="1">
      <c r="A4" s="6" t="s">
        <v>422</v>
      </c>
      <c r="B4" s="7"/>
      <c r="C4" s="7"/>
      <c r="D4" s="7"/>
      <c r="E4" s="7"/>
      <c r="F4" s="7"/>
      <c r="G4" s="7"/>
      <c r="H4" s="7"/>
      <c r="I4" s="7"/>
      <c r="J4" s="7"/>
      <c r="K4" s="7"/>
    </row>
    <row r="6" spans="1:11" ht="15" customHeight="1">
      <c r="A6" s="8"/>
      <c r="B6" s="8"/>
      <c r="C6" s="8"/>
      <c r="D6" s="8"/>
      <c r="E6" s="8"/>
      <c r="F6" s="8"/>
      <c r="G6" s="8"/>
      <c r="H6" s="302">
        <f>Resultatregnskap!C5</f>
        <v>40298</v>
      </c>
      <c r="I6" s="102">
        <f>Resultatregnskap!D5</f>
        <v>39933</v>
      </c>
      <c r="J6" s="102">
        <f>Resultatregnskap!E5</f>
        <v>40178</v>
      </c>
      <c r="K6" s="312" t="s">
        <v>600</v>
      </c>
    </row>
    <row r="7" spans="1:10" ht="15" customHeight="1">
      <c r="A7" s="12" t="s">
        <v>475</v>
      </c>
      <c r="B7" s="8"/>
      <c r="C7" s="8"/>
      <c r="D7" s="8"/>
      <c r="E7" s="8"/>
      <c r="F7" s="8"/>
      <c r="G7" s="8"/>
      <c r="H7" s="113"/>
      <c r="I7" s="114"/>
      <c r="J7" s="114"/>
    </row>
    <row r="8" spans="1:11" s="216" customFormat="1" ht="15" customHeight="1" hidden="1">
      <c r="A8" s="215" t="s">
        <v>492</v>
      </c>
      <c r="B8" s="87"/>
      <c r="C8" s="87"/>
      <c r="D8" s="87"/>
      <c r="E8" s="87"/>
      <c r="F8" s="87"/>
      <c r="G8" s="87"/>
      <c r="H8" s="113">
        <v>0</v>
      </c>
      <c r="I8" s="114"/>
      <c r="J8" s="114">
        <v>0</v>
      </c>
      <c r="K8" s="313" t="s">
        <v>633</v>
      </c>
    </row>
    <row r="9" spans="1:11" ht="15" customHeight="1">
      <c r="A9" s="8" t="s">
        <v>466</v>
      </c>
      <c r="B9" s="8"/>
      <c r="C9" s="8"/>
      <c r="D9" s="8"/>
      <c r="E9" s="8"/>
      <c r="F9" s="8"/>
      <c r="G9" s="8"/>
      <c r="H9" s="113">
        <v>1144565</v>
      </c>
      <c r="I9" s="114">
        <v>1066745</v>
      </c>
      <c r="J9" s="114">
        <v>3285851</v>
      </c>
      <c r="K9" s="314" t="s">
        <v>634</v>
      </c>
    </row>
    <row r="10" spans="1:11" ht="15" customHeight="1">
      <c r="A10" s="205" t="s">
        <v>464</v>
      </c>
      <c r="B10" s="13"/>
      <c r="C10" s="13"/>
      <c r="D10" s="13"/>
      <c r="E10" s="13"/>
      <c r="F10" s="13"/>
      <c r="G10" s="13"/>
      <c r="H10" s="115">
        <v>-106392</v>
      </c>
      <c r="I10" s="116">
        <v>-78079</v>
      </c>
      <c r="J10" s="116">
        <v>-422710</v>
      </c>
      <c r="K10" s="313" t="s">
        <v>635</v>
      </c>
    </row>
    <row r="11" spans="1:11" ht="15" customHeight="1" hidden="1">
      <c r="A11" s="205" t="s">
        <v>493</v>
      </c>
      <c r="B11" s="13"/>
      <c r="C11" s="13"/>
      <c r="D11" s="13"/>
      <c r="E11" s="13"/>
      <c r="F11" s="13"/>
      <c r="G11" s="13"/>
      <c r="H11" s="115">
        <v>0</v>
      </c>
      <c r="I11" s="116">
        <v>0</v>
      </c>
      <c r="J11" s="116">
        <v>0</v>
      </c>
      <c r="K11" s="313" t="s">
        <v>636</v>
      </c>
    </row>
    <row r="12" spans="1:11" s="68" customFormat="1" ht="15" customHeight="1">
      <c r="A12" s="205" t="s">
        <v>494</v>
      </c>
      <c r="B12" s="204"/>
      <c r="C12" s="204"/>
      <c r="D12" s="204"/>
      <c r="E12" s="204"/>
      <c r="F12" s="204"/>
      <c r="G12" s="204"/>
      <c r="H12" s="115">
        <v>190059</v>
      </c>
      <c r="I12" s="116">
        <v>183678</v>
      </c>
      <c r="J12" s="116">
        <v>559961</v>
      </c>
      <c r="K12" s="313" t="s">
        <v>637</v>
      </c>
    </row>
    <row r="13" spans="1:11" s="68" customFormat="1" ht="15" customHeight="1">
      <c r="A13" s="205" t="s">
        <v>495</v>
      </c>
      <c r="B13" s="204"/>
      <c r="C13" s="204"/>
      <c r="D13" s="204"/>
      <c r="E13" s="204"/>
      <c r="F13" s="204"/>
      <c r="G13" s="204"/>
      <c r="H13" s="115">
        <v>0</v>
      </c>
      <c r="I13" s="116">
        <v>0</v>
      </c>
      <c r="J13" s="116">
        <v>492</v>
      </c>
      <c r="K13" s="313" t="s">
        <v>638</v>
      </c>
    </row>
    <row r="14" spans="1:11" s="68" customFormat="1" ht="15" customHeight="1" hidden="1">
      <c r="A14" s="205" t="s">
        <v>496</v>
      </c>
      <c r="B14" s="204"/>
      <c r="C14" s="204"/>
      <c r="D14" s="204"/>
      <c r="E14" s="204"/>
      <c r="F14" s="204"/>
      <c r="G14" s="204"/>
      <c r="H14" s="115">
        <v>0</v>
      </c>
      <c r="I14" s="116">
        <v>0</v>
      </c>
      <c r="J14" s="116">
        <v>0</v>
      </c>
      <c r="K14" s="313" t="s">
        <v>639</v>
      </c>
    </row>
    <row r="15" spans="1:11" ht="15" customHeight="1">
      <c r="A15" s="205" t="s">
        <v>465</v>
      </c>
      <c r="B15" s="13"/>
      <c r="C15" s="13"/>
      <c r="D15" s="13"/>
      <c r="E15" s="13"/>
      <c r="F15" s="13"/>
      <c r="G15" s="13"/>
      <c r="H15" s="115">
        <v>0</v>
      </c>
      <c r="I15" s="116">
        <v>0</v>
      </c>
      <c r="J15" s="116">
        <v>0</v>
      </c>
      <c r="K15" s="313" t="s">
        <v>640</v>
      </c>
    </row>
    <row r="16" spans="1:11" ht="15" customHeight="1">
      <c r="A16" s="8" t="s">
        <v>477</v>
      </c>
      <c r="B16" s="13"/>
      <c r="C16" s="13"/>
      <c r="D16" s="13"/>
      <c r="E16" s="13"/>
      <c r="F16" s="13"/>
      <c r="G16" s="13"/>
      <c r="H16" s="115">
        <v>0</v>
      </c>
      <c r="I16" s="116">
        <v>0</v>
      </c>
      <c r="J16" s="116">
        <v>0</v>
      </c>
      <c r="K16" s="314" t="s">
        <v>641</v>
      </c>
    </row>
    <row r="17" spans="1:10" ht="15" customHeight="1">
      <c r="A17" s="8"/>
      <c r="B17" s="13"/>
      <c r="C17" s="13"/>
      <c r="D17" s="13"/>
      <c r="E17" s="13"/>
      <c r="F17" s="13"/>
      <c r="G17" s="13"/>
      <c r="H17" s="115"/>
      <c r="I17" s="116"/>
      <c r="J17" s="116"/>
    </row>
    <row r="18" spans="1:11" ht="15" customHeight="1">
      <c r="A18" s="14" t="s">
        <v>484</v>
      </c>
      <c r="B18" s="15"/>
      <c r="C18" s="15"/>
      <c r="D18" s="15"/>
      <c r="E18" s="15"/>
      <c r="F18" s="15"/>
      <c r="G18" s="15"/>
      <c r="H18" s="117">
        <f>SUBTOTAL(9,H8:H17)</f>
        <v>1228232</v>
      </c>
      <c r="I18" s="118">
        <f>SUBTOTAL(9,I8:I17)</f>
        <v>1172344</v>
      </c>
      <c r="J18" s="118">
        <f>SUBTOTAL(9,J8:J17)</f>
        <v>3423594</v>
      </c>
      <c r="K18" s="315" t="s">
        <v>642</v>
      </c>
    </row>
    <row r="19" spans="1:10" ht="15" customHeight="1">
      <c r="A19" s="17" t="s">
        <v>468</v>
      </c>
      <c r="B19" s="13"/>
      <c r="C19" s="13"/>
      <c r="D19" s="13"/>
      <c r="E19" s="13"/>
      <c r="F19" s="13"/>
      <c r="G19" s="13"/>
      <c r="H19" s="115"/>
      <c r="I19" s="116"/>
      <c r="J19" s="115"/>
    </row>
    <row r="20" spans="2:10" ht="15" customHeight="1">
      <c r="B20" s="13"/>
      <c r="C20" s="13"/>
      <c r="D20" s="13"/>
      <c r="E20" s="13"/>
      <c r="F20" s="13"/>
      <c r="G20" s="13"/>
      <c r="H20" s="115"/>
      <c r="I20" s="116"/>
      <c r="J20" s="115"/>
    </row>
    <row r="21" spans="1:10" ht="15" customHeight="1">
      <c r="A21" s="12" t="s">
        <v>473</v>
      </c>
      <c r="B21" s="13"/>
      <c r="C21" s="13"/>
      <c r="D21" s="13"/>
      <c r="E21" s="13"/>
      <c r="F21" s="13"/>
      <c r="G21" s="13"/>
      <c r="H21" s="115"/>
      <c r="I21" s="116"/>
      <c r="J21" s="116"/>
    </row>
    <row r="22" spans="1:11" ht="15" customHeight="1">
      <c r="A22" s="13" t="s">
        <v>474</v>
      </c>
      <c r="B22" s="13"/>
      <c r="C22" s="13"/>
      <c r="D22" s="13"/>
      <c r="E22" s="13"/>
      <c r="F22" s="13"/>
      <c r="G22" s="13"/>
      <c r="H22" s="115">
        <v>650</v>
      </c>
      <c r="I22" s="116">
        <v>20275</v>
      </c>
      <c r="J22" s="116">
        <v>51134</v>
      </c>
      <c r="K22" s="316" t="s">
        <v>643</v>
      </c>
    </row>
    <row r="23" spans="1:11" ht="15" customHeight="1">
      <c r="A23" s="205" t="s">
        <v>464</v>
      </c>
      <c r="B23" s="13"/>
      <c r="C23" s="13"/>
      <c r="D23" s="13"/>
      <c r="E23" s="13"/>
      <c r="F23" s="13"/>
      <c r="G23" s="13"/>
      <c r="H23" s="115">
        <v>0</v>
      </c>
      <c r="I23" s="116">
        <v>0</v>
      </c>
      <c r="J23" s="116">
        <v>0</v>
      </c>
      <c r="K23" s="317" t="s">
        <v>644</v>
      </c>
    </row>
    <row r="24" spans="1:11" ht="15" customHeight="1" hidden="1">
      <c r="A24" s="205" t="s">
        <v>493</v>
      </c>
      <c r="B24" s="13"/>
      <c r="C24" s="13"/>
      <c r="D24" s="13"/>
      <c r="E24" s="13"/>
      <c r="F24" s="13"/>
      <c r="G24" s="13"/>
      <c r="H24" s="115">
        <v>0</v>
      </c>
      <c r="I24" s="116">
        <v>0</v>
      </c>
      <c r="J24" s="116">
        <v>0</v>
      </c>
      <c r="K24" s="317" t="s">
        <v>645</v>
      </c>
    </row>
    <row r="25" spans="1:11" ht="15" customHeight="1">
      <c r="A25" s="205" t="s">
        <v>494</v>
      </c>
      <c r="B25" s="204"/>
      <c r="C25" s="204"/>
      <c r="D25" s="204"/>
      <c r="E25" s="204"/>
      <c r="F25" s="204"/>
      <c r="G25" s="204"/>
      <c r="H25" s="115">
        <v>0</v>
      </c>
      <c r="I25" s="116">
        <v>0</v>
      </c>
      <c r="J25" s="116">
        <v>0</v>
      </c>
      <c r="K25" s="317" t="s">
        <v>646</v>
      </c>
    </row>
    <row r="26" spans="1:11" ht="15" customHeight="1">
      <c r="A26" s="205" t="s">
        <v>495</v>
      </c>
      <c r="B26" s="204"/>
      <c r="C26" s="204"/>
      <c r="D26" s="204"/>
      <c r="E26" s="204"/>
      <c r="F26" s="204"/>
      <c r="G26" s="204"/>
      <c r="H26" s="115">
        <v>0</v>
      </c>
      <c r="I26" s="116">
        <v>0</v>
      </c>
      <c r="J26" s="116">
        <v>0</v>
      </c>
      <c r="K26" s="317" t="s">
        <v>647</v>
      </c>
    </row>
    <row r="27" spans="1:11" ht="15" customHeight="1" hidden="1">
      <c r="A27" s="205" t="s">
        <v>496</v>
      </c>
      <c r="B27" s="204"/>
      <c r="C27" s="204"/>
      <c r="D27" s="204"/>
      <c r="E27" s="204"/>
      <c r="F27" s="204"/>
      <c r="G27" s="204"/>
      <c r="H27" s="115">
        <v>0</v>
      </c>
      <c r="I27" s="116">
        <v>0</v>
      </c>
      <c r="J27" s="116">
        <v>0</v>
      </c>
      <c r="K27" s="317" t="s">
        <v>648</v>
      </c>
    </row>
    <row r="28" spans="1:11" ht="15" customHeight="1">
      <c r="A28" s="205" t="s">
        <v>465</v>
      </c>
      <c r="B28" s="13"/>
      <c r="C28" s="13"/>
      <c r="D28" s="13"/>
      <c r="E28" s="13"/>
      <c r="F28" s="13"/>
      <c r="G28" s="13"/>
      <c r="H28" s="115">
        <v>0</v>
      </c>
      <c r="I28" s="116">
        <v>0</v>
      </c>
      <c r="J28" s="116">
        <v>0</v>
      </c>
      <c r="K28" s="317" t="s">
        <v>649</v>
      </c>
    </row>
    <row r="29" spans="1:11" ht="15" customHeight="1">
      <c r="A29" s="206" t="s">
        <v>476</v>
      </c>
      <c r="B29" s="13"/>
      <c r="C29" s="13"/>
      <c r="D29" s="13"/>
      <c r="E29" s="13"/>
      <c r="F29" s="13"/>
      <c r="G29" s="13"/>
      <c r="H29" s="115">
        <v>0</v>
      </c>
      <c r="I29" s="116">
        <v>0</v>
      </c>
      <c r="J29" s="116">
        <v>0</v>
      </c>
      <c r="K29" s="316" t="s">
        <v>650</v>
      </c>
    </row>
    <row r="30" spans="1:10" ht="15" customHeight="1">
      <c r="A30" s="8"/>
      <c r="B30" s="13"/>
      <c r="C30" s="13"/>
      <c r="D30" s="13"/>
      <c r="E30" s="13"/>
      <c r="F30" s="13"/>
      <c r="G30" s="13"/>
      <c r="H30" s="116"/>
      <c r="I30" s="116"/>
      <c r="J30" s="116"/>
    </row>
    <row r="31" spans="1:11" ht="15" customHeight="1">
      <c r="A31" s="14" t="s">
        <v>478</v>
      </c>
      <c r="B31" s="15"/>
      <c r="C31" s="15"/>
      <c r="D31" s="15"/>
      <c r="E31" s="15"/>
      <c r="F31" s="15"/>
      <c r="G31" s="15"/>
      <c r="H31" s="117">
        <f>SUBTOTAL(9,H22:H30)</f>
        <v>650</v>
      </c>
      <c r="I31" s="118">
        <f>SUBTOTAL(9,I22:I30)</f>
        <v>20275</v>
      </c>
      <c r="J31" s="118">
        <f>SUBTOTAL(9,J22:J30)</f>
        <v>51134</v>
      </c>
      <c r="K31" s="315" t="s">
        <v>651</v>
      </c>
    </row>
    <row r="32" spans="1:11" s="207" customFormat="1" ht="15" customHeight="1">
      <c r="A32" s="208" t="s">
        <v>467</v>
      </c>
      <c r="B32" s="208"/>
      <c r="C32" s="208"/>
      <c r="D32" s="208"/>
      <c r="E32" s="208"/>
      <c r="F32" s="208"/>
      <c r="G32" s="208"/>
      <c r="H32" s="209"/>
      <c r="I32" s="209"/>
      <c r="J32" s="209"/>
      <c r="K32"/>
    </row>
    <row r="33" spans="1:11" s="207" customFormat="1" ht="15" customHeight="1">
      <c r="A33" s="208"/>
      <c r="B33" s="208"/>
      <c r="C33" s="208"/>
      <c r="D33" s="208"/>
      <c r="E33" s="208"/>
      <c r="F33" s="208"/>
      <c r="G33" s="208"/>
      <c r="H33" s="209"/>
      <c r="I33" s="209"/>
      <c r="J33" s="209"/>
      <c r="K33"/>
    </row>
    <row r="34" spans="1:11" s="210" customFormat="1" ht="15" customHeight="1">
      <c r="A34" s="212" t="s">
        <v>534</v>
      </c>
      <c r="B34" s="160"/>
      <c r="C34" s="160"/>
      <c r="D34" s="160"/>
      <c r="E34" s="160"/>
      <c r="F34" s="160"/>
      <c r="G34" s="160"/>
      <c r="H34" s="214">
        <f>SUBTOTAL(9,H8:H31)</f>
        <v>1228882</v>
      </c>
      <c r="I34" s="275">
        <f>SUBTOTAL(9,I8:I31)</f>
        <v>1192619</v>
      </c>
      <c r="J34" s="275">
        <f>SUBTOTAL(9,J8:J31)</f>
        <v>3474728</v>
      </c>
      <c r="K34" s="318" t="s">
        <v>652</v>
      </c>
    </row>
    <row r="35" spans="1:10" ht="15" customHeight="1">
      <c r="A35" s="12"/>
      <c r="B35" s="13"/>
      <c r="C35" s="13"/>
      <c r="D35" s="13"/>
      <c r="E35" s="13"/>
      <c r="F35" s="13"/>
      <c r="G35" s="13"/>
      <c r="H35" s="115"/>
      <c r="I35" s="116"/>
      <c r="J35" s="116"/>
    </row>
    <row r="36" spans="1:10" ht="15" customHeight="1">
      <c r="A36" s="12" t="s">
        <v>485</v>
      </c>
      <c r="B36" s="13"/>
      <c r="C36" s="13"/>
      <c r="D36" s="13"/>
      <c r="E36" s="13"/>
      <c r="F36" s="13"/>
      <c r="G36" s="13"/>
      <c r="H36" s="115"/>
      <c r="I36" s="116"/>
      <c r="J36" s="116"/>
    </row>
    <row r="37" spans="1:11" s="8" customFormat="1" ht="15" customHeight="1">
      <c r="A37" s="13" t="s">
        <v>479</v>
      </c>
      <c r="B37" s="13"/>
      <c r="C37" s="13"/>
      <c r="D37" s="13"/>
      <c r="E37" s="13"/>
      <c r="F37" s="13"/>
      <c r="G37" s="13"/>
      <c r="H37" s="115">
        <v>0</v>
      </c>
      <c r="I37" s="116">
        <v>0</v>
      </c>
      <c r="J37" s="116">
        <v>0</v>
      </c>
      <c r="K37" s="316" t="s">
        <v>653</v>
      </c>
    </row>
    <row r="38" spans="1:11" s="8" customFormat="1" ht="15" customHeight="1">
      <c r="A38" s="13" t="s">
        <v>480</v>
      </c>
      <c r="B38" s="13"/>
      <c r="C38" s="13"/>
      <c r="D38" s="13"/>
      <c r="E38" s="13"/>
      <c r="F38" s="13"/>
      <c r="G38" s="13"/>
      <c r="H38" s="115">
        <v>0</v>
      </c>
      <c r="I38" s="116">
        <v>0</v>
      </c>
      <c r="J38" s="116">
        <v>0</v>
      </c>
      <c r="K38" s="316" t="s">
        <v>654</v>
      </c>
    </row>
    <row r="39" spans="1:11" s="8" customFormat="1" ht="15" customHeight="1">
      <c r="A39" s="227" t="s">
        <v>481</v>
      </c>
      <c r="B39" s="13"/>
      <c r="C39" s="13"/>
      <c r="D39" s="13"/>
      <c r="E39" s="13"/>
      <c r="F39" s="13"/>
      <c r="G39" s="13"/>
      <c r="H39" s="115">
        <v>245411</v>
      </c>
      <c r="I39" s="116">
        <v>213441</v>
      </c>
      <c r="J39" s="116">
        <v>581158</v>
      </c>
      <c r="K39" s="316" t="s">
        <v>655</v>
      </c>
    </row>
    <row r="40" spans="1:11" s="8" customFormat="1" ht="15" customHeight="1">
      <c r="A40" s="217" t="s">
        <v>464</v>
      </c>
      <c r="B40" s="13"/>
      <c r="C40" s="13"/>
      <c r="D40" s="13"/>
      <c r="E40" s="13"/>
      <c r="F40" s="13"/>
      <c r="G40" s="13"/>
      <c r="H40" s="115">
        <v>0</v>
      </c>
      <c r="I40" s="116">
        <v>0</v>
      </c>
      <c r="J40" s="116">
        <v>0</v>
      </c>
      <c r="K40" s="317" t="s">
        <v>656</v>
      </c>
    </row>
    <row r="41" spans="1:11" s="8" customFormat="1" ht="15" customHeight="1" hidden="1">
      <c r="A41" s="217" t="s">
        <v>493</v>
      </c>
      <c r="B41" s="13"/>
      <c r="C41" s="13"/>
      <c r="D41" s="13"/>
      <c r="E41" s="13"/>
      <c r="F41" s="13"/>
      <c r="G41" s="13"/>
      <c r="H41" s="115">
        <v>0</v>
      </c>
      <c r="I41" s="116">
        <v>0</v>
      </c>
      <c r="J41" s="116">
        <v>0</v>
      </c>
      <c r="K41" s="317" t="s">
        <v>657</v>
      </c>
    </row>
    <row r="42" spans="1:11" s="8" customFormat="1" ht="15" customHeight="1">
      <c r="A42" s="217" t="s">
        <v>494</v>
      </c>
      <c r="B42" s="204"/>
      <c r="C42" s="204"/>
      <c r="D42" s="204"/>
      <c r="E42" s="204"/>
      <c r="F42" s="204"/>
      <c r="G42" s="204"/>
      <c r="H42" s="115">
        <v>0</v>
      </c>
      <c r="I42" s="116">
        <v>0</v>
      </c>
      <c r="J42" s="116">
        <v>0</v>
      </c>
      <c r="K42" s="317" t="s">
        <v>658</v>
      </c>
    </row>
    <row r="43" spans="1:11" s="8" customFormat="1" ht="15" customHeight="1">
      <c r="A43" s="217" t="s">
        <v>495</v>
      </c>
      <c r="B43" s="204"/>
      <c r="C43" s="204"/>
      <c r="D43" s="204"/>
      <c r="E43" s="204"/>
      <c r="F43" s="204"/>
      <c r="G43" s="204"/>
      <c r="H43" s="115">
        <v>0</v>
      </c>
      <c r="I43" s="116">
        <v>0</v>
      </c>
      <c r="J43" s="116">
        <v>0</v>
      </c>
      <c r="K43" s="317" t="s">
        <v>659</v>
      </c>
    </row>
    <row r="44" spans="1:11" s="8" customFormat="1" ht="15" customHeight="1" hidden="1">
      <c r="A44" s="217" t="s">
        <v>496</v>
      </c>
      <c r="B44" s="204"/>
      <c r="C44" s="204"/>
      <c r="D44" s="204"/>
      <c r="E44" s="204"/>
      <c r="F44" s="204"/>
      <c r="G44" s="204"/>
      <c r="H44" s="115">
        <v>0</v>
      </c>
      <c r="I44" s="116">
        <v>0</v>
      </c>
      <c r="J44" s="116">
        <v>0</v>
      </c>
      <c r="K44" s="317" t="s">
        <v>660</v>
      </c>
    </row>
    <row r="45" spans="1:11" s="8" customFormat="1" ht="15" customHeight="1">
      <c r="A45" s="217" t="s">
        <v>465</v>
      </c>
      <c r="B45" s="13"/>
      <c r="C45" s="13"/>
      <c r="D45" s="13"/>
      <c r="E45" s="13"/>
      <c r="F45" s="13"/>
      <c r="G45" s="13"/>
      <c r="H45" s="115">
        <v>0</v>
      </c>
      <c r="I45" s="116">
        <v>0</v>
      </c>
      <c r="J45" s="116">
        <v>0</v>
      </c>
      <c r="K45" s="317" t="s">
        <v>661</v>
      </c>
    </row>
    <row r="46" spans="1:11" s="8" customFormat="1" ht="15" customHeight="1">
      <c r="A46" s="13" t="s">
        <v>486</v>
      </c>
      <c r="B46" s="13"/>
      <c r="C46" s="13"/>
      <c r="D46" s="13"/>
      <c r="E46" s="13"/>
      <c r="F46" s="13"/>
      <c r="G46" s="13"/>
      <c r="H46" s="115">
        <v>40417</v>
      </c>
      <c r="I46" s="116">
        <v>20773</v>
      </c>
      <c r="J46" s="116">
        <v>140822</v>
      </c>
      <c r="K46" s="316" t="s">
        <v>662</v>
      </c>
    </row>
    <row r="47" spans="1:11" s="8" customFormat="1" ht="15" customHeight="1">
      <c r="A47" s="13"/>
      <c r="B47" s="13"/>
      <c r="C47" s="13"/>
      <c r="D47" s="13"/>
      <c r="E47" s="13"/>
      <c r="F47" s="13"/>
      <c r="G47" s="13"/>
      <c r="H47" s="116"/>
      <c r="I47" s="116"/>
      <c r="J47" s="116"/>
      <c r="K47"/>
    </row>
    <row r="48" spans="1:11" ht="15" customHeight="1">
      <c r="A48" s="14" t="s">
        <v>535</v>
      </c>
      <c r="B48" s="15"/>
      <c r="C48" s="15"/>
      <c r="D48" s="15"/>
      <c r="E48" s="15"/>
      <c r="F48" s="15"/>
      <c r="G48" s="15"/>
      <c r="H48" s="117">
        <f>SUBTOTAL(9,H37:H46)</f>
        <v>285828</v>
      </c>
      <c r="I48" s="118">
        <f>SUBTOTAL(9,I37:I46)</f>
        <v>234214</v>
      </c>
      <c r="J48" s="118">
        <f>SUBTOTAL(9,J37:J46)</f>
        <v>721980</v>
      </c>
      <c r="K48" s="315" t="s">
        <v>663</v>
      </c>
    </row>
    <row r="49" spans="1:11" s="207" customFormat="1" ht="15" customHeight="1">
      <c r="A49" s="208" t="s">
        <v>469</v>
      </c>
      <c r="B49" s="208"/>
      <c r="C49" s="208"/>
      <c r="D49" s="208"/>
      <c r="E49" s="208"/>
      <c r="F49" s="208"/>
      <c r="G49" s="208"/>
      <c r="H49" s="209"/>
      <c r="I49" s="209"/>
      <c r="J49" s="209"/>
      <c r="K49"/>
    </row>
    <row r="50" spans="1:11" s="207" customFormat="1" ht="15" customHeight="1">
      <c r="A50" s="208"/>
      <c r="B50" s="208"/>
      <c r="C50" s="208"/>
      <c r="D50" s="208"/>
      <c r="E50" s="208"/>
      <c r="F50" s="208"/>
      <c r="G50" s="208"/>
      <c r="H50" s="209"/>
      <c r="I50" s="209"/>
      <c r="J50" s="209"/>
      <c r="K50"/>
    </row>
    <row r="51" spans="1:11" s="281" customFormat="1" ht="15" customHeight="1">
      <c r="A51" s="12" t="s">
        <v>539</v>
      </c>
      <c r="B51" s="13"/>
      <c r="C51" s="13"/>
      <c r="D51" s="13"/>
      <c r="E51" s="13"/>
      <c r="F51" s="13"/>
      <c r="G51" s="13"/>
      <c r="H51" s="116"/>
      <c r="I51" s="116"/>
      <c r="J51" s="116"/>
      <c r="K51"/>
    </row>
    <row r="52" spans="1:11" s="281" customFormat="1" ht="15" customHeight="1">
      <c r="A52" s="8" t="s">
        <v>444</v>
      </c>
      <c r="B52" s="13"/>
      <c r="C52" s="13"/>
      <c r="D52" s="13"/>
      <c r="E52" s="13"/>
      <c r="F52" s="13"/>
      <c r="G52" s="13"/>
      <c r="H52" s="115">
        <v>3160</v>
      </c>
      <c r="I52" s="116">
        <v>2671</v>
      </c>
      <c r="J52" s="116">
        <v>9091</v>
      </c>
      <c r="K52" s="344" t="s">
        <v>664</v>
      </c>
    </row>
    <row r="53" spans="1:11" s="281" customFormat="1" ht="15" customHeight="1">
      <c r="A53" s="8" t="s">
        <v>445</v>
      </c>
      <c r="B53" s="13"/>
      <c r="C53" s="13"/>
      <c r="D53" s="13"/>
      <c r="E53" s="13"/>
      <c r="F53" s="13"/>
      <c r="G53" s="13"/>
      <c r="H53" s="115">
        <v>5184</v>
      </c>
      <c r="I53" s="116">
        <v>8813</v>
      </c>
      <c r="J53" s="116">
        <v>11902</v>
      </c>
      <c r="K53" s="344" t="s">
        <v>665</v>
      </c>
    </row>
    <row r="54" spans="1:11" s="281" customFormat="1" ht="15" customHeight="1">
      <c r="A54" s="8" t="s">
        <v>446</v>
      </c>
      <c r="B54" s="13"/>
      <c r="C54" s="13"/>
      <c r="D54" s="13"/>
      <c r="E54" s="13"/>
      <c r="F54" s="13"/>
      <c r="G54" s="13"/>
      <c r="H54" s="115">
        <v>64080</v>
      </c>
      <c r="I54" s="116">
        <v>28244</v>
      </c>
      <c r="J54" s="116">
        <v>161167</v>
      </c>
      <c r="K54" s="344" t="s">
        <v>666</v>
      </c>
    </row>
    <row r="55" spans="1:11" s="281" customFormat="1" ht="15" customHeight="1">
      <c r="A55" s="8" t="s">
        <v>447</v>
      </c>
      <c r="B55" s="13"/>
      <c r="C55" s="13"/>
      <c r="D55" s="13"/>
      <c r="E55" s="13"/>
      <c r="F55" s="13"/>
      <c r="G55" s="13"/>
      <c r="H55" s="115">
        <v>17657</v>
      </c>
      <c r="I55" s="116">
        <v>12743</v>
      </c>
      <c r="J55" s="116">
        <v>37949</v>
      </c>
      <c r="K55" s="344" t="s">
        <v>667</v>
      </c>
    </row>
    <row r="56" spans="1:11" s="281" customFormat="1" ht="15" customHeight="1">
      <c r="A56" s="8" t="s">
        <v>448</v>
      </c>
      <c r="B56" s="13"/>
      <c r="C56" s="13"/>
      <c r="D56" s="13"/>
      <c r="E56" s="13"/>
      <c r="F56" s="13"/>
      <c r="G56" s="13"/>
      <c r="H56" s="115">
        <v>2964</v>
      </c>
      <c r="I56" s="116">
        <v>1031</v>
      </c>
      <c r="J56" s="116">
        <v>9280</v>
      </c>
      <c r="K56" s="344" t="s">
        <v>668</v>
      </c>
    </row>
    <row r="57" spans="1:11" s="281" customFormat="1" ht="15" customHeight="1">
      <c r="A57" s="8" t="s">
        <v>449</v>
      </c>
      <c r="B57" s="13"/>
      <c r="C57" s="13"/>
      <c r="D57" s="13"/>
      <c r="E57" s="13"/>
      <c r="F57" s="13"/>
      <c r="G57" s="13"/>
      <c r="H57" s="115">
        <v>25090</v>
      </c>
      <c r="I57" s="116">
        <v>24676</v>
      </c>
      <c r="J57" s="116">
        <v>97939</v>
      </c>
      <c r="K57" s="344" t="s">
        <v>669</v>
      </c>
    </row>
    <row r="58" spans="1:11" s="281" customFormat="1" ht="15" customHeight="1">
      <c r="A58" s="8" t="s">
        <v>450</v>
      </c>
      <c r="B58" s="13"/>
      <c r="C58" s="13"/>
      <c r="D58" s="13"/>
      <c r="E58" s="13"/>
      <c r="F58" s="13"/>
      <c r="G58" s="13"/>
      <c r="H58" s="115">
        <v>19055</v>
      </c>
      <c r="I58" s="116">
        <v>14675</v>
      </c>
      <c r="J58" s="116">
        <v>58842</v>
      </c>
      <c r="K58" s="344" t="s">
        <v>670</v>
      </c>
    </row>
    <row r="59" spans="1:11" s="281" customFormat="1" ht="15" customHeight="1">
      <c r="A59" s="13"/>
      <c r="B59" s="13"/>
      <c r="C59" s="13"/>
      <c r="D59" s="13"/>
      <c r="E59" s="13"/>
      <c r="F59" s="13"/>
      <c r="G59" s="13"/>
      <c r="H59" s="116"/>
      <c r="I59" s="116"/>
      <c r="J59" s="116"/>
      <c r="K59"/>
    </row>
    <row r="60" spans="1:14" s="281" customFormat="1" ht="15" customHeight="1">
      <c r="A60" s="14" t="s">
        <v>540</v>
      </c>
      <c r="B60" s="15"/>
      <c r="C60" s="15"/>
      <c r="D60" s="15"/>
      <c r="E60" s="15"/>
      <c r="F60" s="15"/>
      <c r="G60" s="15"/>
      <c r="H60" s="117">
        <f>SUBTOTAL(9,H52:H58)</f>
        <v>137190</v>
      </c>
      <c r="I60" s="118">
        <f>SUBTOTAL(9,I52:I58)</f>
        <v>92853</v>
      </c>
      <c r="J60" s="118">
        <f>SUBTOTAL(9,J52:J58)</f>
        <v>386170</v>
      </c>
      <c r="K60" s="315" t="s">
        <v>671</v>
      </c>
      <c r="M60" s="421"/>
      <c r="N60" s="421"/>
    </row>
    <row r="61" spans="1:11" s="281" customFormat="1" ht="15" customHeight="1">
      <c r="A61" s="12"/>
      <c r="B61" s="13"/>
      <c r="C61" s="13"/>
      <c r="D61" s="13"/>
      <c r="E61" s="13"/>
      <c r="F61" s="13"/>
      <c r="G61" s="13"/>
      <c r="H61" s="115"/>
      <c r="I61" s="116"/>
      <c r="J61" s="116"/>
      <c r="K61"/>
    </row>
    <row r="62" spans="1:11" s="281" customFormat="1" ht="15" customHeight="1">
      <c r="A62" s="442" t="s">
        <v>547</v>
      </c>
      <c r="B62" s="431"/>
      <c r="C62" s="431"/>
      <c r="D62" s="431"/>
      <c r="E62" s="431"/>
      <c r="F62" s="431"/>
      <c r="G62" s="431"/>
      <c r="H62" s="115"/>
      <c r="I62" s="116"/>
      <c r="J62" s="116"/>
      <c r="K62"/>
    </row>
    <row r="63" spans="1:11" s="281" customFormat="1" ht="15" customHeight="1">
      <c r="A63" s="431"/>
      <c r="B63" s="431"/>
      <c r="C63" s="431"/>
      <c r="D63" s="431"/>
      <c r="E63" s="431"/>
      <c r="F63" s="431"/>
      <c r="G63" s="431"/>
      <c r="H63" s="115"/>
      <c r="I63" s="116"/>
      <c r="J63" s="116"/>
      <c r="K63"/>
    </row>
    <row r="64" spans="1:11" s="281" customFormat="1" ht="15" customHeight="1">
      <c r="A64" s="290"/>
      <c r="B64" s="290"/>
      <c r="C64" s="290"/>
      <c r="D64" s="290"/>
      <c r="E64" s="290"/>
      <c r="F64" s="290"/>
      <c r="G64" s="290"/>
      <c r="H64" s="115"/>
      <c r="I64" s="116"/>
      <c r="J64" s="116"/>
      <c r="K64"/>
    </row>
    <row r="65" spans="1:11" s="281" customFormat="1" ht="15" customHeight="1">
      <c r="A65" s="447" t="s">
        <v>552</v>
      </c>
      <c r="B65" s="447"/>
      <c r="C65" s="447"/>
      <c r="D65" s="447"/>
      <c r="E65" s="445"/>
      <c r="F65" s="445"/>
      <c r="G65" s="290"/>
      <c r="H65" s="115"/>
      <c r="I65" s="116"/>
      <c r="J65" s="116"/>
      <c r="K65"/>
    </row>
    <row r="66" spans="1:11" s="281" customFormat="1" ht="15" customHeight="1">
      <c r="A66" s="445" t="s">
        <v>553</v>
      </c>
      <c r="B66" s="445"/>
      <c r="C66" s="445"/>
      <c r="D66" s="445"/>
      <c r="E66" s="445"/>
      <c r="F66" s="445"/>
      <c r="G66" s="290"/>
      <c r="H66" s="115">
        <v>3882</v>
      </c>
      <c r="I66" s="116">
        <v>2487</v>
      </c>
      <c r="J66" s="116">
        <v>10057</v>
      </c>
      <c r="K66" s="316" t="s">
        <v>672</v>
      </c>
    </row>
    <row r="67" spans="1:11" s="281" customFormat="1" ht="15" customHeight="1">
      <c r="A67" s="446" t="s">
        <v>563</v>
      </c>
      <c r="B67" s="446"/>
      <c r="C67" s="446"/>
      <c r="D67" s="446"/>
      <c r="E67" s="446"/>
      <c r="F67" s="446"/>
      <c r="G67" s="290"/>
      <c r="H67" s="115">
        <v>0</v>
      </c>
      <c r="I67" s="116">
        <v>0</v>
      </c>
      <c r="J67" s="116">
        <v>0</v>
      </c>
      <c r="K67" s="317" t="s">
        <v>673</v>
      </c>
    </row>
    <row r="68" spans="1:11" s="281" customFormat="1" ht="15" customHeight="1">
      <c r="A68" s="446" t="s">
        <v>554</v>
      </c>
      <c r="B68" s="446"/>
      <c r="C68" s="446"/>
      <c r="D68" s="446"/>
      <c r="E68" s="446"/>
      <c r="F68" s="446"/>
      <c r="G68" s="290"/>
      <c r="H68" s="115">
        <v>0</v>
      </c>
      <c r="I68" s="116">
        <v>0</v>
      </c>
      <c r="J68" s="116">
        <v>0</v>
      </c>
      <c r="K68" s="317" t="s">
        <v>674</v>
      </c>
    </row>
    <row r="69" spans="1:11" s="281" customFormat="1" ht="15" customHeight="1">
      <c r="A69" s="290"/>
      <c r="B69" s="290"/>
      <c r="C69" s="290"/>
      <c r="D69" s="290"/>
      <c r="E69" s="290"/>
      <c r="F69" s="290"/>
      <c r="G69" s="290"/>
      <c r="H69" s="115"/>
      <c r="I69" s="116"/>
      <c r="J69" s="116"/>
      <c r="K69"/>
    </row>
    <row r="70" spans="1:11" s="281" customFormat="1" ht="15" customHeight="1">
      <c r="A70" s="448" t="s">
        <v>555</v>
      </c>
      <c r="B70" s="448"/>
      <c r="C70" s="448"/>
      <c r="D70" s="448"/>
      <c r="E70" s="448"/>
      <c r="F70" s="448"/>
      <c r="G70" s="291"/>
      <c r="H70" s="117">
        <f>SUBTOTAL(9,H66:H68)</f>
        <v>3882</v>
      </c>
      <c r="I70" s="118">
        <f>SUBTOTAL(9,I66:I68)</f>
        <v>2487</v>
      </c>
      <c r="J70" s="118">
        <f>SUBTOTAL(9,J66:J68)</f>
        <v>10057</v>
      </c>
      <c r="K70" s="315" t="s">
        <v>675</v>
      </c>
    </row>
    <row r="71" spans="1:11" s="281" customFormat="1" ht="15" customHeight="1">
      <c r="A71" s="300"/>
      <c r="B71" s="300"/>
      <c r="C71" s="300"/>
      <c r="D71" s="300"/>
      <c r="E71" s="300"/>
      <c r="F71" s="300"/>
      <c r="G71" s="301"/>
      <c r="H71" s="115"/>
      <c r="I71" s="116"/>
      <c r="J71" s="116"/>
      <c r="K71"/>
    </row>
    <row r="72" spans="1:11" s="281" customFormat="1" ht="15" customHeight="1">
      <c r="A72" s="442" t="s">
        <v>564</v>
      </c>
      <c r="B72" s="442"/>
      <c r="C72" s="442"/>
      <c r="D72" s="442"/>
      <c r="E72" s="442"/>
      <c r="F72" s="442"/>
      <c r="G72" s="449"/>
      <c r="H72" s="115"/>
      <c r="I72" s="116"/>
      <c r="J72" s="116"/>
      <c r="K72"/>
    </row>
    <row r="73" spans="1:11" s="281" customFormat="1" ht="15" customHeight="1">
      <c r="A73" s="442"/>
      <c r="B73" s="442"/>
      <c r="C73" s="442"/>
      <c r="D73" s="442"/>
      <c r="E73" s="442"/>
      <c r="F73" s="442"/>
      <c r="G73" s="449"/>
      <c r="H73" s="115"/>
      <c r="I73" s="116"/>
      <c r="J73" s="116"/>
      <c r="K73"/>
    </row>
    <row r="74" spans="1:11" s="281" customFormat="1" ht="15" customHeight="1">
      <c r="A74" s="443" t="s">
        <v>536</v>
      </c>
      <c r="B74" s="444"/>
      <c r="C74" s="444"/>
      <c r="D74" s="444"/>
      <c r="E74" s="444"/>
      <c r="F74" s="444"/>
      <c r="G74" s="444"/>
      <c r="H74" s="119">
        <f>SUBTOTAL(9,H37:H73)</f>
        <v>426900</v>
      </c>
      <c r="I74" s="120">
        <f>SUBTOTAL(9,I37:I73)</f>
        <v>329554</v>
      </c>
      <c r="J74" s="120">
        <f>SUBTOTAL(9,J37:J73)</f>
        <v>1118207</v>
      </c>
      <c r="K74" s="318" t="s">
        <v>676</v>
      </c>
    </row>
    <row r="75" spans="1:11" s="281" customFormat="1" ht="15" customHeight="1">
      <c r="A75" s="273"/>
      <c r="B75" s="273"/>
      <c r="C75" s="273"/>
      <c r="D75" s="273"/>
      <c r="E75" s="273"/>
      <c r="F75" s="273"/>
      <c r="G75" s="273"/>
      <c r="H75" s="115"/>
      <c r="I75" s="116"/>
      <c r="J75" s="116"/>
      <c r="K75"/>
    </row>
    <row r="76" spans="1:10" ht="15" customHeight="1">
      <c r="A76" s="12" t="s">
        <v>179</v>
      </c>
      <c r="B76" s="8"/>
      <c r="C76" s="8"/>
      <c r="D76" s="8"/>
      <c r="E76" s="8"/>
      <c r="F76" s="8"/>
      <c r="G76" s="8"/>
      <c r="H76" s="113"/>
      <c r="I76" s="114"/>
      <c r="J76" s="114"/>
    </row>
    <row r="77" spans="1:11" ht="15" customHeight="1">
      <c r="A77" s="13" t="s">
        <v>180</v>
      </c>
      <c r="B77" s="8"/>
      <c r="C77" s="8"/>
      <c r="D77" s="8"/>
      <c r="E77" s="8"/>
      <c r="F77" s="8"/>
      <c r="G77" s="8"/>
      <c r="H77" s="113">
        <v>0</v>
      </c>
      <c r="I77" s="114">
        <v>0</v>
      </c>
      <c r="J77" s="114">
        <v>2283</v>
      </c>
      <c r="K77" s="317" t="s">
        <v>677</v>
      </c>
    </row>
    <row r="78" spans="1:11" ht="15" customHeight="1">
      <c r="A78" s="13" t="s">
        <v>181</v>
      </c>
      <c r="B78" s="8"/>
      <c r="C78" s="8"/>
      <c r="D78" s="8"/>
      <c r="E78" s="8"/>
      <c r="F78" s="8"/>
      <c r="G78" s="8"/>
      <c r="H78" s="113">
        <v>0</v>
      </c>
      <c r="I78" s="114">
        <v>0</v>
      </c>
      <c r="J78" s="114">
        <v>0</v>
      </c>
      <c r="K78" s="317" t="s">
        <v>678</v>
      </c>
    </row>
    <row r="79" spans="1:11" ht="15" customHeight="1">
      <c r="A79" s="13" t="s">
        <v>182</v>
      </c>
      <c r="B79" s="8"/>
      <c r="C79" s="8"/>
      <c r="D79" s="8"/>
      <c r="E79" s="8"/>
      <c r="F79" s="8"/>
      <c r="G79" s="8"/>
      <c r="H79" s="113">
        <v>0</v>
      </c>
      <c r="I79" s="114">
        <v>0</v>
      </c>
      <c r="J79" s="114">
        <v>0</v>
      </c>
      <c r="K79" s="317" t="s">
        <v>679</v>
      </c>
    </row>
    <row r="80" spans="1:10" ht="15" customHeight="1">
      <c r="A80" s="13"/>
      <c r="B80" s="8"/>
      <c r="C80" s="8"/>
      <c r="D80" s="8"/>
      <c r="E80" s="8"/>
      <c r="F80" s="8"/>
      <c r="G80" s="8"/>
      <c r="H80" s="113"/>
      <c r="I80" s="114"/>
      <c r="J80" s="114"/>
    </row>
    <row r="81" spans="1:11" ht="15" customHeight="1">
      <c r="A81" s="212" t="s">
        <v>537</v>
      </c>
      <c r="B81" s="20"/>
      <c r="C81" s="20"/>
      <c r="D81" s="20"/>
      <c r="E81" s="20"/>
      <c r="F81" s="20"/>
      <c r="G81" s="20"/>
      <c r="H81" s="119">
        <f>SUBTOTAL(9,H77:H79)</f>
        <v>0</v>
      </c>
      <c r="I81" s="120">
        <f>SUBTOTAL(9,I77:I79)</f>
        <v>0</v>
      </c>
      <c r="J81" s="120">
        <f>SUBTOTAL(9,J77:J79)</f>
        <v>2283</v>
      </c>
      <c r="K81" s="319" t="s">
        <v>680</v>
      </c>
    </row>
    <row r="82" spans="1:10" ht="15" customHeight="1">
      <c r="A82" s="17" t="s">
        <v>183</v>
      </c>
      <c r="B82" s="13"/>
      <c r="C82" s="13"/>
      <c r="D82" s="13"/>
      <c r="E82" s="13"/>
      <c r="F82" s="13"/>
      <c r="G82" s="13"/>
      <c r="H82" s="115"/>
      <c r="I82" s="116"/>
      <c r="J82" s="116"/>
    </row>
    <row r="83" spans="1:10" ht="15" customHeight="1">
      <c r="A83" s="17" t="s">
        <v>377</v>
      </c>
      <c r="B83" s="8"/>
      <c r="C83" s="8"/>
      <c r="D83" s="8"/>
      <c r="E83" s="8"/>
      <c r="F83" s="8"/>
      <c r="G83" s="8"/>
      <c r="H83" s="113"/>
      <c r="I83" s="114"/>
      <c r="J83" s="114"/>
    </row>
    <row r="84" spans="2:10" ht="15" customHeight="1">
      <c r="B84" s="8"/>
      <c r="C84" s="8"/>
      <c r="D84" s="8"/>
      <c r="E84" s="8"/>
      <c r="F84" s="8"/>
      <c r="G84" s="8"/>
      <c r="H84" s="113"/>
      <c r="I84" s="114"/>
      <c r="J84" s="114"/>
    </row>
    <row r="85" spans="1:11" ht="15" customHeight="1">
      <c r="A85" s="6" t="s">
        <v>557</v>
      </c>
      <c r="B85" s="7"/>
      <c r="C85" s="7"/>
      <c r="D85" s="7"/>
      <c r="E85" s="7"/>
      <c r="F85" s="7"/>
      <c r="G85" s="7"/>
      <c r="H85" s="292"/>
      <c r="I85" s="293"/>
      <c r="J85" s="293"/>
      <c r="K85" s="293"/>
    </row>
    <row r="86" spans="2:10" ht="15" customHeight="1">
      <c r="B86" s="8"/>
      <c r="C86" s="8"/>
      <c r="D86" s="8"/>
      <c r="E86" s="8"/>
      <c r="F86" s="8"/>
      <c r="G86" s="8"/>
      <c r="H86" s="113"/>
      <c r="I86" s="114"/>
      <c r="J86" s="114"/>
    </row>
    <row r="87" spans="1:10" ht="15" customHeight="1">
      <c r="A87" s="12" t="s">
        <v>184</v>
      </c>
      <c r="B87" s="8"/>
      <c r="C87" s="8"/>
      <c r="D87" s="8"/>
      <c r="E87" s="8"/>
      <c r="F87" s="8"/>
      <c r="G87" s="8"/>
      <c r="H87" s="113"/>
      <c r="I87" s="114"/>
      <c r="J87" s="114"/>
    </row>
    <row r="88" spans="8:11" ht="15" customHeight="1">
      <c r="H88" s="288"/>
      <c r="I88" s="289"/>
      <c r="J88" s="289"/>
      <c r="K88" s="342"/>
    </row>
    <row r="89" spans="1:10" ht="15" customHeight="1">
      <c r="A89" s="18" t="s">
        <v>538</v>
      </c>
      <c r="B89" s="13"/>
      <c r="C89" s="13"/>
      <c r="D89" s="13"/>
      <c r="E89" s="13"/>
      <c r="F89" s="13"/>
      <c r="G89" s="13"/>
      <c r="H89" s="115"/>
      <c r="I89" s="116"/>
      <c r="J89" s="116"/>
    </row>
    <row r="90" spans="1:11" ht="15" customHeight="1">
      <c r="A90" s="8" t="s">
        <v>443</v>
      </c>
      <c r="B90" s="13"/>
      <c r="C90" s="13"/>
      <c r="D90" s="13"/>
      <c r="E90" s="13"/>
      <c r="F90" s="13"/>
      <c r="G90" s="13"/>
      <c r="H90" s="115">
        <v>9665</v>
      </c>
      <c r="I90" s="116">
        <v>3742</v>
      </c>
      <c r="J90" s="116">
        <v>16714</v>
      </c>
      <c r="K90" s="316" t="s">
        <v>681</v>
      </c>
    </row>
    <row r="91" spans="1:11" ht="15" customHeight="1">
      <c r="A91" s="8" t="s">
        <v>444</v>
      </c>
      <c r="B91" s="13"/>
      <c r="C91" s="13"/>
      <c r="D91" s="13"/>
      <c r="E91" s="13"/>
      <c r="F91" s="13"/>
      <c r="G91" s="13"/>
      <c r="H91" s="115">
        <v>1119</v>
      </c>
      <c r="I91" s="116">
        <v>291</v>
      </c>
      <c r="J91" s="116">
        <v>3565</v>
      </c>
      <c r="K91" s="316" t="s">
        <v>682</v>
      </c>
    </row>
    <row r="92" spans="1:11" ht="15" customHeight="1">
      <c r="A92" s="8" t="s">
        <v>445</v>
      </c>
      <c r="B92" s="13"/>
      <c r="C92" s="13"/>
      <c r="D92" s="13"/>
      <c r="E92" s="13"/>
      <c r="F92" s="13"/>
      <c r="G92" s="13"/>
      <c r="H92" s="115">
        <v>0</v>
      </c>
      <c r="I92" s="116">
        <v>0</v>
      </c>
      <c r="J92" s="116">
        <v>0</v>
      </c>
      <c r="K92" s="316" t="s">
        <v>683</v>
      </c>
    </row>
    <row r="93" spans="1:11" ht="15" customHeight="1">
      <c r="A93" s="8" t="s">
        <v>446</v>
      </c>
      <c r="B93" s="13"/>
      <c r="C93" s="13"/>
      <c r="D93" s="13"/>
      <c r="E93" s="13"/>
      <c r="F93" s="13"/>
      <c r="G93" s="13"/>
      <c r="H93" s="115">
        <v>11995</v>
      </c>
      <c r="I93" s="116">
        <v>10547</v>
      </c>
      <c r="J93" s="116">
        <v>43393</v>
      </c>
      <c r="K93" s="316" t="s">
        <v>684</v>
      </c>
    </row>
    <row r="94" spans="1:11" ht="15" customHeight="1">
      <c r="A94" s="8" t="s">
        <v>449</v>
      </c>
      <c r="B94" s="13"/>
      <c r="C94" s="13"/>
      <c r="D94" s="13"/>
      <c r="E94" s="13"/>
      <c r="F94" s="13"/>
      <c r="G94" s="13"/>
      <c r="H94" s="115">
        <v>1917</v>
      </c>
      <c r="I94" s="116">
        <v>2782</v>
      </c>
      <c r="J94" s="116">
        <v>10701</v>
      </c>
      <c r="K94" s="316" t="s">
        <v>685</v>
      </c>
    </row>
    <row r="95" spans="1:11" ht="15" customHeight="1">
      <c r="A95" s="8" t="s">
        <v>450</v>
      </c>
      <c r="B95" s="13"/>
      <c r="C95" s="13"/>
      <c r="D95" s="13"/>
      <c r="E95" s="13"/>
      <c r="F95" s="13"/>
      <c r="G95" s="13"/>
      <c r="H95" s="115">
        <v>2017</v>
      </c>
      <c r="I95" s="116">
        <v>2168</v>
      </c>
      <c r="J95" s="116">
        <v>4880</v>
      </c>
      <c r="K95" s="316" t="s">
        <v>686</v>
      </c>
    </row>
    <row r="96" spans="1:10" ht="15" customHeight="1">
      <c r="A96" s="18"/>
      <c r="B96" s="13"/>
      <c r="C96" s="13"/>
      <c r="D96" s="13"/>
      <c r="E96" s="13"/>
      <c r="F96" s="13"/>
      <c r="G96" s="13"/>
      <c r="H96" s="115"/>
      <c r="I96" s="116"/>
      <c r="J96" s="116"/>
    </row>
    <row r="97" spans="1:13" ht="15" customHeight="1">
      <c r="A97" s="14" t="s">
        <v>541</v>
      </c>
      <c r="B97" s="200"/>
      <c r="C97" s="200"/>
      <c r="D97" s="200"/>
      <c r="E97" s="200"/>
      <c r="F97" s="200"/>
      <c r="G97" s="200"/>
      <c r="H97" s="117">
        <f>SUBTOTAL(9,H90:H96)</f>
        <v>26713</v>
      </c>
      <c r="I97" s="118">
        <f>SUBTOTAL(9,I90:I96)</f>
        <v>19530</v>
      </c>
      <c r="J97" s="118">
        <f>SUBTOTAL(9,J90:J96)</f>
        <v>79253</v>
      </c>
      <c r="K97" s="315" t="s">
        <v>687</v>
      </c>
      <c r="M97" s="299"/>
    </row>
    <row r="98" spans="1:10" ht="15" customHeight="1">
      <c r="A98" s="16"/>
      <c r="B98" s="138"/>
      <c r="C98" s="138"/>
      <c r="D98" s="138"/>
      <c r="E98" s="138"/>
      <c r="F98" s="138"/>
      <c r="G98" s="138"/>
      <c r="H98" s="115"/>
      <c r="I98" s="116"/>
      <c r="J98" s="116"/>
    </row>
    <row r="99" spans="1:11" s="1" customFormat="1" ht="15" customHeight="1">
      <c r="A99" s="12" t="s">
        <v>548</v>
      </c>
      <c r="B99" s="13"/>
      <c r="C99" s="13"/>
      <c r="D99" s="13"/>
      <c r="E99" s="13"/>
      <c r="F99" s="13"/>
      <c r="G99" s="13"/>
      <c r="H99" s="116"/>
      <c r="I99" s="116"/>
      <c r="J99" s="116"/>
      <c r="K99"/>
    </row>
    <row r="100" spans="1:10" ht="15" customHeight="1">
      <c r="A100" s="16"/>
      <c r="B100" s="138"/>
      <c r="C100" s="138"/>
      <c r="D100" s="138"/>
      <c r="E100" s="138"/>
      <c r="F100" s="138"/>
      <c r="G100" s="138"/>
      <c r="H100" s="115"/>
      <c r="I100" s="116"/>
      <c r="J100" s="116"/>
    </row>
    <row r="101" spans="1:10" ht="15" customHeight="1">
      <c r="A101" s="8" t="s">
        <v>126</v>
      </c>
      <c r="B101" s="138"/>
      <c r="C101" s="138"/>
      <c r="D101" s="138"/>
      <c r="E101" s="138"/>
      <c r="F101" s="138"/>
      <c r="G101" s="138"/>
      <c r="H101" s="115">
        <v>12681</v>
      </c>
      <c r="I101" s="116">
        <v>13690</v>
      </c>
      <c r="J101" s="116">
        <v>41428</v>
      </c>
    </row>
    <row r="102" spans="1:10" ht="15" customHeight="1">
      <c r="A102" s="8" t="s">
        <v>124</v>
      </c>
      <c r="B102" s="138"/>
      <c r="C102" s="138"/>
      <c r="D102" s="138"/>
      <c r="E102" s="138"/>
      <c r="F102" s="138"/>
      <c r="G102" s="138"/>
      <c r="H102" s="115">
        <v>5053</v>
      </c>
      <c r="I102" s="116">
        <v>3458</v>
      </c>
      <c r="J102" s="116">
        <v>12807</v>
      </c>
    </row>
    <row r="103" spans="1:11" ht="15" customHeight="1">
      <c r="A103" s="8" t="s">
        <v>123</v>
      </c>
      <c r="B103" s="8"/>
      <c r="C103" s="8"/>
      <c r="D103" s="8"/>
      <c r="E103" s="8"/>
      <c r="F103" s="8"/>
      <c r="G103" s="8"/>
      <c r="H103" s="113">
        <v>1036</v>
      </c>
      <c r="I103" s="114">
        <v>1748</v>
      </c>
      <c r="J103" s="114">
        <v>5533</v>
      </c>
      <c r="K103" s="317" t="s">
        <v>688</v>
      </c>
    </row>
    <row r="104" spans="1:11" ht="15" customHeight="1">
      <c r="A104" s="8" t="s">
        <v>134</v>
      </c>
      <c r="B104" s="8"/>
      <c r="C104" s="8"/>
      <c r="D104" s="8"/>
      <c r="E104" s="8"/>
      <c r="F104" s="8"/>
      <c r="G104" s="8"/>
      <c r="H104" s="113">
        <v>1984</v>
      </c>
      <c r="I104" s="114">
        <v>2419</v>
      </c>
      <c r="J104" s="114">
        <v>9657</v>
      </c>
      <c r="K104" s="317" t="s">
        <v>689</v>
      </c>
    </row>
    <row r="105" spans="1:11" ht="15" customHeight="1">
      <c r="A105" s="8" t="s">
        <v>548</v>
      </c>
      <c r="B105" s="8"/>
      <c r="C105" s="8"/>
      <c r="D105" s="8"/>
      <c r="E105" s="8"/>
      <c r="F105" s="8"/>
      <c r="G105" s="8"/>
      <c r="H105" s="113">
        <v>13669</v>
      </c>
      <c r="I105" s="114">
        <v>11151</v>
      </c>
      <c r="J105" s="114">
        <v>62903</v>
      </c>
      <c r="K105" s="317" t="s">
        <v>690</v>
      </c>
    </row>
    <row r="106" spans="1:10" ht="15" customHeight="1">
      <c r="A106" s="8"/>
      <c r="B106" s="8"/>
      <c r="C106" s="8"/>
      <c r="D106" s="8"/>
      <c r="E106" s="8"/>
      <c r="F106" s="8"/>
      <c r="G106" s="8"/>
      <c r="H106" s="113"/>
      <c r="I106" s="114"/>
      <c r="J106" s="114"/>
    </row>
    <row r="107" spans="1:11" ht="15" customHeight="1">
      <c r="A107" s="14" t="s">
        <v>549</v>
      </c>
      <c r="B107" s="15"/>
      <c r="C107" s="15"/>
      <c r="D107" s="15"/>
      <c r="E107" s="15"/>
      <c r="F107" s="15"/>
      <c r="G107" s="15"/>
      <c r="H107" s="117">
        <f>SUBTOTAL(9,H101:H105)</f>
        <v>34423</v>
      </c>
      <c r="I107" s="118">
        <f>SUBTOTAL(9,I101:I105)</f>
        <v>32466</v>
      </c>
      <c r="J107" s="118">
        <f>SUBTOTAL(9,J101:J105)</f>
        <v>132328</v>
      </c>
      <c r="K107" s="320" t="s">
        <v>691</v>
      </c>
    </row>
    <row r="108" spans="1:10" ht="15" customHeight="1">
      <c r="A108" s="16"/>
      <c r="B108" s="138"/>
      <c r="C108" s="138"/>
      <c r="D108" s="138"/>
      <c r="E108" s="138"/>
      <c r="F108" s="138"/>
      <c r="G108" s="138"/>
      <c r="H108" s="115"/>
      <c r="I108" s="116"/>
      <c r="J108" s="116"/>
    </row>
    <row r="109" spans="1:11" ht="15" customHeight="1">
      <c r="A109" s="212" t="s">
        <v>542</v>
      </c>
      <c r="B109" s="19"/>
      <c r="C109" s="19"/>
      <c r="D109" s="19"/>
      <c r="E109" s="19"/>
      <c r="F109" s="19"/>
      <c r="G109" s="19"/>
      <c r="H109" s="119">
        <f>SUBTOTAL(9,H90:H107)</f>
        <v>61136</v>
      </c>
      <c r="I109" s="120">
        <f>SUBTOTAL(9,I90:I107)</f>
        <v>51996</v>
      </c>
      <c r="J109" s="120">
        <f>SUBTOTAL(9,J90:J107)</f>
        <v>211581</v>
      </c>
      <c r="K109" s="318" t="s">
        <v>692</v>
      </c>
    </row>
    <row r="110" spans="1:10" ht="15" customHeight="1">
      <c r="A110" s="8"/>
      <c r="B110" s="8"/>
      <c r="C110" s="8"/>
      <c r="D110" s="8"/>
      <c r="E110" s="8"/>
      <c r="F110" s="8"/>
      <c r="G110" s="8"/>
      <c r="H110" s="113"/>
      <c r="I110" s="114"/>
      <c r="J110" s="114"/>
    </row>
    <row r="111" spans="1:10" ht="15" customHeight="1">
      <c r="A111" s="12" t="s">
        <v>550</v>
      </c>
      <c r="B111" s="8"/>
      <c r="C111" s="8"/>
      <c r="D111" s="8"/>
      <c r="E111" s="8"/>
      <c r="F111" s="8"/>
      <c r="G111" s="8"/>
      <c r="H111" s="113"/>
      <c r="I111" s="114"/>
      <c r="J111" s="114"/>
    </row>
    <row r="112" spans="1:11" ht="15" customHeight="1">
      <c r="A112" s="13" t="s">
        <v>566</v>
      </c>
      <c r="B112" s="8"/>
      <c r="C112" s="8"/>
      <c r="D112" s="8"/>
      <c r="E112" s="8"/>
      <c r="F112" s="8"/>
      <c r="G112" s="8"/>
      <c r="H112" s="113">
        <v>15</v>
      </c>
      <c r="I112" s="114">
        <v>0</v>
      </c>
      <c r="J112" s="114">
        <v>0</v>
      </c>
      <c r="K112" s="317" t="s">
        <v>693</v>
      </c>
    </row>
    <row r="113" spans="1:11" ht="15" customHeight="1">
      <c r="A113" s="8" t="s">
        <v>482</v>
      </c>
      <c r="B113" s="8"/>
      <c r="C113" s="8"/>
      <c r="D113" s="8"/>
      <c r="E113" s="8"/>
      <c r="F113" s="8"/>
      <c r="G113" s="8"/>
      <c r="H113" s="113">
        <v>0</v>
      </c>
      <c r="I113" s="114">
        <v>0</v>
      </c>
      <c r="J113" s="114">
        <v>0</v>
      </c>
      <c r="K113" s="317" t="s">
        <v>694</v>
      </c>
    </row>
    <row r="114" spans="1:11" ht="15" customHeight="1">
      <c r="A114" s="8" t="s">
        <v>483</v>
      </c>
      <c r="B114" s="8"/>
      <c r="C114" s="8"/>
      <c r="D114" s="8"/>
      <c r="E114" s="8"/>
      <c r="F114" s="8"/>
      <c r="G114" s="8"/>
      <c r="H114" s="113">
        <v>0</v>
      </c>
      <c r="I114" s="114">
        <v>0</v>
      </c>
      <c r="J114" s="114">
        <v>0</v>
      </c>
      <c r="K114" s="317" t="s">
        <v>695</v>
      </c>
    </row>
    <row r="115" spans="1:11" ht="15" customHeight="1">
      <c r="A115" s="8" t="s">
        <v>565</v>
      </c>
      <c r="B115" s="8"/>
      <c r="C115" s="8"/>
      <c r="D115" s="8"/>
      <c r="E115" s="8"/>
      <c r="F115" s="8"/>
      <c r="G115" s="8"/>
      <c r="H115" s="113">
        <v>0</v>
      </c>
      <c r="I115" s="114">
        <v>0</v>
      </c>
      <c r="J115" s="114">
        <v>0</v>
      </c>
      <c r="K115" s="317" t="s">
        <v>696</v>
      </c>
    </row>
    <row r="116" spans="1:10" ht="15" customHeight="1">
      <c r="A116" s="8"/>
      <c r="B116" s="8"/>
      <c r="C116" s="8"/>
      <c r="D116" s="8"/>
      <c r="E116" s="8"/>
      <c r="F116" s="8"/>
      <c r="G116" s="8"/>
      <c r="H116" s="113"/>
      <c r="I116" s="114"/>
      <c r="J116" s="114"/>
    </row>
    <row r="117" spans="1:11" ht="15" customHeight="1">
      <c r="A117" s="14" t="s">
        <v>551</v>
      </c>
      <c r="B117" s="15"/>
      <c r="C117" s="15"/>
      <c r="D117" s="15"/>
      <c r="E117" s="15"/>
      <c r="F117" s="15"/>
      <c r="G117" s="15"/>
      <c r="H117" s="117">
        <f>SUBTOTAL(9,H112:H115)</f>
        <v>15</v>
      </c>
      <c r="I117" s="118">
        <f>SUBTOTAL(9,I112:I115)</f>
        <v>0</v>
      </c>
      <c r="J117" s="118">
        <f>SUBTOTAL(9,J112:J115)</f>
        <v>0</v>
      </c>
      <c r="K117" s="320" t="s">
        <v>697</v>
      </c>
    </row>
    <row r="118" spans="1:10" ht="15" customHeight="1">
      <c r="A118" s="16"/>
      <c r="B118" s="13"/>
      <c r="C118" s="13"/>
      <c r="D118" s="13"/>
      <c r="E118" s="13"/>
      <c r="F118" s="13"/>
      <c r="G118" s="13"/>
      <c r="H118" s="115"/>
      <c r="I118" s="116"/>
      <c r="J118" s="116"/>
    </row>
    <row r="119" spans="1:11" ht="15" customHeight="1">
      <c r="A119" s="8"/>
      <c r="B119" s="8"/>
      <c r="C119" s="8"/>
      <c r="D119" s="8"/>
      <c r="E119" s="8"/>
      <c r="F119" s="8"/>
      <c r="G119" s="8"/>
      <c r="H119" s="113"/>
      <c r="I119" s="114"/>
      <c r="J119" s="114"/>
      <c r="K119" s="272"/>
    </row>
    <row r="120" spans="1:11" ht="15" customHeight="1">
      <c r="A120" s="19" t="s">
        <v>185</v>
      </c>
      <c r="B120" s="20"/>
      <c r="C120" s="20"/>
      <c r="D120" s="20"/>
      <c r="E120" s="20"/>
      <c r="F120" s="20"/>
      <c r="G120" s="20"/>
      <c r="H120" s="119">
        <f>SUBTOTAL(9,H9:H119)</f>
        <v>1716933</v>
      </c>
      <c r="I120" s="120">
        <f>SUBTOTAL(9,I9:I119)</f>
        <v>1574169</v>
      </c>
      <c r="J120" s="120">
        <f>SUBTOTAL(9,J9:J119)</f>
        <v>4806799</v>
      </c>
      <c r="K120" s="318" t="s">
        <v>698</v>
      </c>
    </row>
    <row r="121" spans="1:10" ht="15" customHeight="1">
      <c r="A121" s="8"/>
      <c r="B121" s="8"/>
      <c r="C121" s="8"/>
      <c r="D121" s="8"/>
      <c r="E121" s="8"/>
      <c r="F121" s="8"/>
      <c r="G121" s="8"/>
      <c r="H121" s="114"/>
      <c r="I121" s="113"/>
      <c r="J121" s="114"/>
    </row>
    <row r="122" ht="15" customHeight="1" hidden="1">
      <c r="A122" s="157" t="s">
        <v>497</v>
      </c>
    </row>
    <row r="123" ht="15" customHeight="1" hidden="1"/>
    <row r="124" ht="15" customHeight="1" hidden="1">
      <c r="A124" t="s">
        <v>498</v>
      </c>
    </row>
    <row r="125" ht="15" customHeight="1" hidden="1">
      <c r="A125" t="s">
        <v>499</v>
      </c>
    </row>
    <row r="126" ht="15" customHeight="1" hidden="1">
      <c r="A126" t="s">
        <v>500</v>
      </c>
    </row>
    <row r="128" ht="15" customHeight="1">
      <c r="A128" t="s">
        <v>775</v>
      </c>
    </row>
    <row r="129" ht="15" customHeight="1">
      <c r="A129" t="s">
        <v>773</v>
      </c>
    </row>
    <row r="130" ht="15" customHeight="1">
      <c r="A130" t="s">
        <v>772</v>
      </c>
    </row>
    <row r="132" ht="15" customHeight="1">
      <c r="A132" t="s">
        <v>774</v>
      </c>
    </row>
    <row r="133" ht="15" customHeight="1">
      <c r="A133" t="s">
        <v>778</v>
      </c>
    </row>
    <row r="134" ht="15" customHeight="1">
      <c r="A134" t="s">
        <v>779</v>
      </c>
    </row>
    <row r="136" ht="15" customHeight="1">
      <c r="A136" t="s">
        <v>776</v>
      </c>
    </row>
    <row r="137" ht="15" customHeight="1">
      <c r="A137" t="s">
        <v>777</v>
      </c>
    </row>
  </sheetData>
  <sheetProtection/>
  <mergeCells count="8">
    <mergeCell ref="A62:G63"/>
    <mergeCell ref="A74:G74"/>
    <mergeCell ref="A66:F66"/>
    <mergeCell ref="A67:F67"/>
    <mergeCell ref="A68:F68"/>
    <mergeCell ref="A65:F65"/>
    <mergeCell ref="A70:F70"/>
    <mergeCell ref="A72:G73"/>
  </mergeCells>
  <printOptions/>
  <pageMargins left="0.7874015748031497" right="0.7874015748031497" top="0.984251968503937" bottom="0.984251968503937" header="0.5118110236220472" footer="0.5118110236220472"/>
  <pageSetup fitToHeight="1" fitToWidth="1" horizontalDpi="600" verticalDpi="600" orientation="portrait" paperSize="9" scale="37" r:id="rId1"/>
  <headerFooter alignWithMargins="0">
    <oddHeader xml:space="preserve">&amp;LUniversiteter og høyskoler - standard mal for årsregnskap </oddHeader>
    <oddFooter>&amp;LDato: 02.12.2009
Versjon: 3&amp;R&amp;D &amp;T</oddFooter>
  </headerFooter>
  <rowBreaks count="1" manualBreakCount="1">
    <brk id="83" max="255" man="1"/>
  </rowBreaks>
</worksheet>
</file>

<file path=xl/worksheets/sheet7.xml><?xml version="1.0" encoding="utf-8"?>
<worksheet xmlns="http://schemas.openxmlformats.org/spreadsheetml/2006/main" xmlns:r="http://schemas.openxmlformats.org/officeDocument/2006/relationships">
  <sheetPr>
    <pageSetUpPr fitToPage="1"/>
  </sheetPr>
  <dimension ref="A2:K21"/>
  <sheetViews>
    <sheetView workbookViewId="0" topLeftCell="A1">
      <selection activeCell="F9" sqref="F9"/>
    </sheetView>
  </sheetViews>
  <sheetFormatPr defaultColWidth="11.421875" defaultRowHeight="15" customHeight="1"/>
  <cols>
    <col min="6" max="6" width="10.140625" style="0" bestFit="1" customWidth="1"/>
  </cols>
  <sheetData>
    <row r="2" spans="1:11" ht="15" customHeight="1">
      <c r="A2" s="21" t="s">
        <v>423</v>
      </c>
      <c r="B2" s="21"/>
      <c r="C2" s="21"/>
      <c r="D2" s="22"/>
      <c r="E2" s="22"/>
      <c r="F2" s="22"/>
      <c r="G2" s="22"/>
      <c r="H2" s="51"/>
      <c r="I2" s="57"/>
      <c r="J2" s="58"/>
      <c r="K2" s="11"/>
    </row>
    <row r="3" spans="1:11" ht="15" customHeight="1">
      <c r="A3" s="24"/>
      <c r="B3" s="24"/>
      <c r="C3" s="24"/>
      <c r="D3" s="25"/>
      <c r="E3" s="101">
        <f>Resultatregnskap!C5</f>
        <v>40298</v>
      </c>
      <c r="F3" s="102">
        <f>Resultatregnskap!D5</f>
        <v>39933</v>
      </c>
      <c r="G3" s="102">
        <f>Resultatregnskap!E5</f>
        <v>40178</v>
      </c>
      <c r="H3" s="26"/>
      <c r="I3" s="26"/>
      <c r="J3" s="1"/>
      <c r="K3" s="1"/>
    </row>
    <row r="4" spans="1:11" ht="15" customHeight="1">
      <c r="A4" s="24"/>
      <c r="B4" s="24"/>
      <c r="C4" s="24"/>
      <c r="D4" s="25"/>
      <c r="E4" s="113"/>
      <c r="F4" s="114"/>
      <c r="G4" s="114"/>
      <c r="H4" s="27"/>
      <c r="I4" s="27"/>
      <c r="J4" s="1"/>
      <c r="K4" s="1"/>
    </row>
    <row r="5" spans="1:11" ht="15" customHeight="1">
      <c r="A5" s="28" t="s">
        <v>186</v>
      </c>
      <c r="B5" s="28"/>
      <c r="C5" s="28"/>
      <c r="D5" s="29"/>
      <c r="E5" s="113">
        <v>771515</v>
      </c>
      <c r="F5" s="114">
        <v>716764</v>
      </c>
      <c r="G5" s="114">
        <v>2064087</v>
      </c>
      <c r="H5" s="30"/>
      <c r="I5" s="30"/>
      <c r="J5" s="1"/>
      <c r="K5" s="1"/>
    </row>
    <row r="6" spans="1:11" ht="15" customHeight="1">
      <c r="A6" s="28" t="s">
        <v>187</v>
      </c>
      <c r="B6" s="28"/>
      <c r="C6" s="28"/>
      <c r="D6" s="29"/>
      <c r="E6" s="113">
        <v>95031</v>
      </c>
      <c r="F6" s="114">
        <v>88899</v>
      </c>
      <c r="G6" s="114">
        <v>250141</v>
      </c>
      <c r="H6" s="30"/>
      <c r="I6" s="30"/>
      <c r="J6" s="1"/>
      <c r="K6" s="1"/>
    </row>
    <row r="7" spans="1:11" ht="15" customHeight="1">
      <c r="A7" s="28" t="s">
        <v>188</v>
      </c>
      <c r="B7" s="28"/>
      <c r="C7" s="28"/>
      <c r="D7" s="29"/>
      <c r="E7" s="113">
        <v>136048</v>
      </c>
      <c r="F7" s="114">
        <v>125972</v>
      </c>
      <c r="G7" s="114">
        <v>363055</v>
      </c>
      <c r="H7" s="30"/>
      <c r="I7" s="30"/>
      <c r="J7" s="1"/>
      <c r="K7" s="1"/>
    </row>
    <row r="8" spans="1:11" ht="15" customHeight="1">
      <c r="A8" s="28" t="s">
        <v>383</v>
      </c>
      <c r="B8" s="28"/>
      <c r="C8" s="28"/>
      <c r="D8" s="29"/>
      <c r="E8" s="113">
        <v>91641</v>
      </c>
      <c r="F8" s="114">
        <v>80240</v>
      </c>
      <c r="G8" s="114">
        <v>249508</v>
      </c>
      <c r="H8" s="30"/>
      <c r="I8" s="30"/>
      <c r="J8" s="1"/>
      <c r="K8" s="1"/>
    </row>
    <row r="9" spans="1:11" ht="15" customHeight="1">
      <c r="A9" s="28" t="s">
        <v>189</v>
      </c>
      <c r="B9" s="28"/>
      <c r="C9" s="28"/>
      <c r="D9" s="29"/>
      <c r="E9" s="113">
        <v>-15874</v>
      </c>
      <c r="F9" s="114">
        <v>-19095</v>
      </c>
      <c r="G9" s="114">
        <v>-85747</v>
      </c>
      <c r="H9" s="30"/>
      <c r="I9" s="30"/>
      <c r="J9" s="1"/>
      <c r="K9" s="1"/>
    </row>
    <row r="10" spans="1:11" ht="15" customHeight="1">
      <c r="A10" s="31" t="s">
        <v>190</v>
      </c>
      <c r="B10" s="31"/>
      <c r="C10" s="31"/>
      <c r="D10" s="32"/>
      <c r="E10" s="113">
        <v>11408</v>
      </c>
      <c r="F10" s="114">
        <v>10459</v>
      </c>
      <c r="G10" s="114">
        <v>34595</v>
      </c>
      <c r="H10" s="56"/>
      <c r="I10" s="56"/>
      <c r="J10" s="1"/>
      <c r="K10" s="1"/>
    </row>
    <row r="11" spans="1:11" ht="15" customHeight="1">
      <c r="A11" s="33" t="s">
        <v>191</v>
      </c>
      <c r="B11" s="33"/>
      <c r="C11" s="33"/>
      <c r="D11" s="34"/>
      <c r="E11" s="119">
        <f>SUM(E5:E10)</f>
        <v>1089769</v>
      </c>
      <c r="F11" s="120">
        <f>SUM(F5:F10)</f>
        <v>1003239</v>
      </c>
      <c r="G11" s="120">
        <f>SUM(G5:G10)</f>
        <v>2875639</v>
      </c>
      <c r="H11" s="35"/>
      <c r="I11" s="28"/>
      <c r="J11" s="1"/>
      <c r="K11" s="1"/>
    </row>
    <row r="12" spans="1:11" ht="15" customHeight="1">
      <c r="A12" s="35"/>
      <c r="B12" s="35"/>
      <c r="C12" s="35"/>
      <c r="D12" s="36"/>
      <c r="E12" s="121"/>
      <c r="F12" s="121"/>
      <c r="G12" s="121"/>
      <c r="H12" s="35"/>
      <c r="I12" s="28"/>
      <c r="J12" s="5"/>
      <c r="K12" s="8"/>
    </row>
    <row r="13" spans="1:11" ht="15" customHeight="1">
      <c r="A13" s="35" t="s">
        <v>421</v>
      </c>
      <c r="B13" s="35"/>
      <c r="C13" s="35"/>
      <c r="D13" s="36"/>
      <c r="E13" s="113">
        <v>4893</v>
      </c>
      <c r="F13" s="177">
        <v>4593</v>
      </c>
      <c r="G13" s="114">
        <v>4832</v>
      </c>
      <c r="H13" s="35"/>
      <c r="I13" s="28"/>
      <c r="J13" s="5"/>
      <c r="K13" s="8"/>
    </row>
    <row r="14" spans="1:11" ht="15" customHeight="1">
      <c r="A14" s="35"/>
      <c r="B14" s="35"/>
      <c r="C14" s="35"/>
      <c r="D14" s="36"/>
      <c r="E14" s="35"/>
      <c r="F14" s="35"/>
      <c r="G14" s="35"/>
      <c r="H14" s="35"/>
      <c r="I14" s="28"/>
      <c r="J14" s="5"/>
      <c r="K14" s="8"/>
    </row>
    <row r="15" ht="15" customHeight="1">
      <c r="A15" s="191" t="s">
        <v>4</v>
      </c>
    </row>
    <row r="16" ht="15" customHeight="1">
      <c r="A16" s="85"/>
    </row>
    <row r="17" ht="15" customHeight="1">
      <c r="A17" s="103" t="s">
        <v>460</v>
      </c>
    </row>
    <row r="18" ht="15" customHeight="1">
      <c r="A18" t="s">
        <v>382</v>
      </c>
    </row>
    <row r="19" ht="15" customHeight="1">
      <c r="A19" t="s">
        <v>771</v>
      </c>
    </row>
    <row r="20" ht="15" customHeight="1">
      <c r="A20" t="s">
        <v>766</v>
      </c>
    </row>
    <row r="21" ht="15" customHeight="1">
      <c r="A21" s="80" t="s">
        <v>767</v>
      </c>
    </row>
    <row r="25" ht="11.25" customHeight="1"/>
  </sheetData>
  <sheetProtection/>
  <printOptions/>
  <pageMargins left="0.7874015748031497" right="0.7874015748031497" top="0.984251968503937" bottom="0.984251968503937" header="0.5118110236220472" footer="0.5118110236220472"/>
  <pageSetup fitToHeight="1" fitToWidth="1" horizontalDpi="600" verticalDpi="600" orientation="portrait" paperSize="9" r:id="rId1"/>
  <headerFooter alignWithMargins="0">
    <oddHeader xml:space="preserve">&amp;LUniversiteter og høyskoler - standard mal for årsregnskap </oddHeader>
    <oddFooter>&amp;LDato: 02.12.2009
Versjon: 3&amp;R&amp;D &amp;T</oddFooter>
  </headerFooter>
</worksheet>
</file>

<file path=xl/worksheets/sheet8.xml><?xml version="1.0" encoding="utf-8"?>
<worksheet xmlns="http://schemas.openxmlformats.org/spreadsheetml/2006/main" xmlns:r="http://schemas.openxmlformats.org/officeDocument/2006/relationships">
  <sheetPr>
    <pageSetUpPr fitToPage="1"/>
  </sheetPr>
  <dimension ref="A2:I23"/>
  <sheetViews>
    <sheetView workbookViewId="0" topLeftCell="A1">
      <selection activeCell="E15" sqref="E15"/>
    </sheetView>
  </sheetViews>
  <sheetFormatPr defaultColWidth="11.421875" defaultRowHeight="15" customHeight="1"/>
  <cols>
    <col min="6" max="6" width="10.140625" style="0" bestFit="1" customWidth="1"/>
  </cols>
  <sheetData>
    <row r="2" spans="1:7" ht="15" customHeight="1">
      <c r="A2" s="6" t="s">
        <v>424</v>
      </c>
      <c r="B2" s="7"/>
      <c r="C2" s="7"/>
      <c r="D2" s="7"/>
      <c r="E2" s="7"/>
      <c r="F2" s="7"/>
      <c r="G2" s="7"/>
    </row>
    <row r="3" spans="1:7" ht="15" customHeight="1">
      <c r="A3" s="8"/>
      <c r="B3" s="8"/>
      <c r="C3" s="8"/>
      <c r="D3" s="8"/>
      <c r="E3" s="101">
        <f>Resultatregnskap!C5</f>
        <v>40298</v>
      </c>
      <c r="F3" s="102">
        <f>Resultatregnskap!D5</f>
        <v>39933</v>
      </c>
      <c r="G3" s="102">
        <f>Resultatregnskap!E5</f>
        <v>40178</v>
      </c>
    </row>
    <row r="4" spans="1:7" ht="15" customHeight="1">
      <c r="A4" s="8"/>
      <c r="B4" s="8"/>
      <c r="C4" s="8"/>
      <c r="D4" s="8"/>
      <c r="E4" s="5"/>
      <c r="F4" s="8"/>
      <c r="G4" s="8"/>
    </row>
    <row r="5" spans="1:7" ht="15" customHeight="1">
      <c r="A5" s="8" t="s">
        <v>387</v>
      </c>
      <c r="B5" s="8"/>
      <c r="C5" s="8"/>
      <c r="D5" s="8"/>
      <c r="E5" s="295">
        <v>49323</v>
      </c>
      <c r="F5" s="299">
        <v>43665</v>
      </c>
      <c r="G5" s="294">
        <v>133861</v>
      </c>
    </row>
    <row r="6" spans="1:7" ht="15" customHeight="1">
      <c r="A6" s="8" t="s">
        <v>388</v>
      </c>
      <c r="B6" s="8"/>
      <c r="C6" s="8"/>
      <c r="D6" s="8"/>
      <c r="E6" s="295">
        <v>30916</v>
      </c>
      <c r="F6" s="299">
        <v>14505</v>
      </c>
      <c r="G6" s="294">
        <v>90582</v>
      </c>
    </row>
    <row r="7" spans="1:9" ht="15" customHeight="1">
      <c r="A7" s="8" t="s">
        <v>389</v>
      </c>
      <c r="B7" s="8"/>
      <c r="C7" s="8"/>
      <c r="D7" s="8"/>
      <c r="E7" s="295">
        <v>63207</v>
      </c>
      <c r="F7" s="299">
        <v>55047</v>
      </c>
      <c r="G7" s="294">
        <v>147977</v>
      </c>
      <c r="I7" s="299"/>
    </row>
    <row r="8" spans="1:7" ht="15" customHeight="1">
      <c r="A8" s="8" t="s">
        <v>390</v>
      </c>
      <c r="B8" s="8"/>
      <c r="C8" s="8"/>
      <c r="D8" s="8"/>
      <c r="E8" s="295">
        <v>-971</v>
      </c>
      <c r="F8" s="299">
        <v>55434</v>
      </c>
      <c r="G8" s="294">
        <v>172447</v>
      </c>
    </row>
    <row r="9" spans="1:7" ht="15" customHeight="1">
      <c r="A9" s="8" t="s">
        <v>391</v>
      </c>
      <c r="B9" s="8"/>
      <c r="C9" s="8"/>
      <c r="D9" s="8"/>
      <c r="E9" s="295">
        <v>4579</v>
      </c>
      <c r="F9" s="299">
        <v>3866</v>
      </c>
      <c r="G9" s="294">
        <v>18111</v>
      </c>
    </row>
    <row r="10" spans="1:7" ht="15" customHeight="1">
      <c r="A10" s="8" t="s">
        <v>392</v>
      </c>
      <c r="B10" s="8"/>
      <c r="C10" s="8"/>
      <c r="D10" s="8"/>
      <c r="E10" s="295">
        <v>66770</v>
      </c>
      <c r="F10" s="299">
        <v>54028</v>
      </c>
      <c r="G10" s="294">
        <v>242674</v>
      </c>
    </row>
    <row r="11" spans="1:7" ht="15" customHeight="1">
      <c r="A11" s="8" t="s">
        <v>393</v>
      </c>
      <c r="B11" s="8"/>
      <c r="C11" s="8"/>
      <c r="D11" s="8"/>
      <c r="E11" s="295">
        <v>50817</v>
      </c>
      <c r="F11" s="299">
        <v>44170</v>
      </c>
      <c r="G11" s="294">
        <v>182588</v>
      </c>
    </row>
    <row r="12" spans="1:7" ht="15" customHeight="1">
      <c r="A12" s="8" t="s">
        <v>27</v>
      </c>
      <c r="B12" s="8"/>
      <c r="C12" s="8"/>
      <c r="D12" s="8"/>
      <c r="E12" s="295">
        <v>42580</v>
      </c>
      <c r="F12" s="299">
        <v>35277</v>
      </c>
      <c r="G12" s="294">
        <v>146682</v>
      </c>
    </row>
    <row r="13" spans="1:7" ht="15" customHeight="1">
      <c r="A13" s="8" t="s">
        <v>28</v>
      </c>
      <c r="B13" s="8"/>
      <c r="C13" s="8"/>
      <c r="D13" s="8"/>
      <c r="E13" s="295">
        <v>22408</v>
      </c>
      <c r="F13" s="299">
        <v>14980</v>
      </c>
      <c r="G13" s="294">
        <v>54072</v>
      </c>
    </row>
    <row r="14" spans="1:7" ht="15" customHeight="1">
      <c r="A14" s="8" t="s">
        <v>152</v>
      </c>
      <c r="B14" s="8"/>
      <c r="C14" s="8"/>
      <c r="D14" s="8"/>
      <c r="E14" s="295">
        <v>42559</v>
      </c>
      <c r="F14" s="299">
        <v>20287</v>
      </c>
      <c r="G14" s="294">
        <v>67920</v>
      </c>
    </row>
    <row r="15" spans="1:7" ht="15" customHeight="1">
      <c r="A15" s="8" t="s">
        <v>29</v>
      </c>
      <c r="B15" s="8"/>
      <c r="C15" s="8"/>
      <c r="D15" s="8"/>
      <c r="E15" s="295">
        <v>34449</v>
      </c>
      <c r="F15" s="299">
        <v>41555</v>
      </c>
      <c r="G15" s="294">
        <v>90681</v>
      </c>
    </row>
    <row r="16" spans="1:7" ht="15" customHeight="1">
      <c r="A16" s="19" t="s">
        <v>394</v>
      </c>
      <c r="B16" s="20"/>
      <c r="C16" s="20"/>
      <c r="D16" s="20"/>
      <c r="E16" s="298">
        <f>SUM(E5:E15)</f>
        <v>406637</v>
      </c>
      <c r="F16" s="350">
        <f>SUM(F5:F15)</f>
        <v>382814</v>
      </c>
      <c r="G16" s="350">
        <f>SUM(G5:G15)</f>
        <v>1347595</v>
      </c>
    </row>
    <row r="17" spans="1:7" ht="15" customHeight="1">
      <c r="A17" s="138"/>
      <c r="B17" s="13"/>
      <c r="C17" s="13"/>
      <c r="D17" s="13"/>
      <c r="E17" s="13"/>
      <c r="F17" s="13"/>
      <c r="G17" s="13"/>
    </row>
    <row r="18" spans="1:7" ht="15" customHeight="1">
      <c r="A18" s="8"/>
      <c r="B18" s="8"/>
      <c r="C18" s="8"/>
      <c r="D18" s="8"/>
      <c r="E18" s="8"/>
      <c r="F18" s="8"/>
      <c r="G18" s="8"/>
    </row>
    <row r="19" s="430" customFormat="1" ht="15" customHeight="1">
      <c r="A19" s="430" t="s">
        <v>1</v>
      </c>
    </row>
    <row r="21" ht="15" customHeight="1">
      <c r="A21" t="s">
        <v>5</v>
      </c>
    </row>
    <row r="23" ht="15" customHeight="1">
      <c r="A23" s="1"/>
    </row>
  </sheetData>
  <sheetProtection/>
  <printOptions/>
  <pageMargins left="0.7874015748031497" right="0.7874015748031497" top="0.984251968503937" bottom="0.984251968503937" header="0.5118110236220472" footer="0.5118110236220472"/>
  <pageSetup fitToHeight="1" fitToWidth="1" horizontalDpi="600" verticalDpi="600" orientation="portrait" paperSize="9" r:id="rId1"/>
  <headerFooter alignWithMargins="0">
    <oddHeader xml:space="preserve">&amp;LUniversiteter og høyskoler - standard mal for årsregnskap </oddHeader>
    <oddFooter>&amp;LDato: 02.12.2009
Versjon: 3&amp;R&amp;D &amp;T</oddFooter>
  </headerFooter>
</worksheet>
</file>

<file path=xl/worksheets/sheet9.xml><?xml version="1.0" encoding="utf-8"?>
<worksheet xmlns="http://schemas.openxmlformats.org/spreadsheetml/2006/main" xmlns:r="http://schemas.openxmlformats.org/officeDocument/2006/relationships">
  <sheetPr>
    <pageSetUpPr fitToPage="1"/>
  </sheetPr>
  <dimension ref="A2:H20"/>
  <sheetViews>
    <sheetView workbookViewId="0" topLeftCell="A1">
      <selection activeCell="A22" sqref="A22"/>
    </sheetView>
  </sheetViews>
  <sheetFormatPr defaultColWidth="11.421875" defaultRowHeight="15" customHeight="1"/>
  <sheetData>
    <row r="2" spans="1:8" ht="15" customHeight="1">
      <c r="A2" s="21" t="s">
        <v>425</v>
      </c>
      <c r="B2" s="21"/>
      <c r="C2" s="21"/>
      <c r="D2" s="21"/>
      <c r="E2" s="22"/>
      <c r="F2" s="22"/>
      <c r="G2" s="22"/>
      <c r="H2" s="202"/>
    </row>
    <row r="3" spans="1:7" ht="15" customHeight="1">
      <c r="A3" s="37"/>
      <c r="B3" s="1"/>
      <c r="C3" s="1"/>
      <c r="D3" s="1"/>
      <c r="E3" s="38"/>
      <c r="F3" s="38"/>
      <c r="G3" s="38"/>
    </row>
    <row r="4" spans="1:8" ht="24" customHeight="1">
      <c r="A4" s="37"/>
      <c r="B4" s="1"/>
      <c r="C4" s="1"/>
      <c r="D4" s="1"/>
      <c r="F4" s="39" t="s">
        <v>192</v>
      </c>
      <c r="G4" s="40" t="s">
        <v>193</v>
      </c>
      <c r="H4" s="40" t="s">
        <v>457</v>
      </c>
    </row>
    <row r="5" spans="1:8" ht="15" customHeight="1">
      <c r="A5" s="37"/>
      <c r="B5" s="1"/>
      <c r="C5" s="1"/>
      <c r="D5" s="1"/>
      <c r="F5" s="122"/>
      <c r="G5" s="122"/>
      <c r="H5" s="122"/>
    </row>
    <row r="6" spans="1:8" ht="15" customHeight="1">
      <c r="A6" s="37" t="s">
        <v>702</v>
      </c>
      <c r="B6" s="1"/>
      <c r="C6" s="1"/>
      <c r="D6" s="1"/>
      <c r="F6" s="123">
        <v>0</v>
      </c>
      <c r="G6" s="123">
        <v>12339</v>
      </c>
      <c r="H6" s="122">
        <f>F6+G6</f>
        <v>12339</v>
      </c>
    </row>
    <row r="7" spans="1:8" ht="15" customHeight="1">
      <c r="A7" s="37" t="s">
        <v>153</v>
      </c>
      <c r="B7" s="1"/>
      <c r="C7" s="1"/>
      <c r="D7" s="1"/>
      <c r="F7" s="123">
        <v>0</v>
      </c>
      <c r="G7" s="123">
        <v>1139</v>
      </c>
      <c r="H7" s="122">
        <f>F7+G7</f>
        <v>1139</v>
      </c>
    </row>
    <row r="8" spans="1:8" ht="15" customHeight="1">
      <c r="A8" s="37" t="s">
        <v>154</v>
      </c>
      <c r="B8" s="1"/>
      <c r="C8" s="1"/>
      <c r="D8" s="1"/>
      <c r="F8" s="124">
        <v>0</v>
      </c>
      <c r="G8" s="124">
        <v>0</v>
      </c>
      <c r="H8" s="124">
        <f>F8+G8</f>
        <v>0</v>
      </c>
    </row>
    <row r="9" spans="1:8" ht="15" customHeight="1">
      <c r="A9" s="37" t="s">
        <v>155</v>
      </c>
      <c r="B9" s="1"/>
      <c r="C9" s="1"/>
      <c r="D9" s="1"/>
      <c r="F9" s="125">
        <f>SUBTOTAL(9,F6:F8)</f>
        <v>0</v>
      </c>
      <c r="G9" s="125">
        <f>SUBTOTAL(9,G6:G8)</f>
        <v>13478</v>
      </c>
      <c r="H9" s="125">
        <f>SUBTOTAL(9,H6:H8)</f>
        <v>13478</v>
      </c>
    </row>
    <row r="10" spans="1:8" ht="15" customHeight="1">
      <c r="A10" s="37" t="s">
        <v>710</v>
      </c>
      <c r="B10" s="1"/>
      <c r="C10" s="1"/>
      <c r="D10" s="1"/>
      <c r="F10" s="125">
        <v>0</v>
      </c>
      <c r="G10" s="125">
        <v>0</v>
      </c>
      <c r="H10" s="122">
        <f>F10+G10</f>
        <v>0</v>
      </c>
    </row>
    <row r="11" spans="1:8" ht="15" customHeight="1">
      <c r="A11" s="37" t="s">
        <v>703</v>
      </c>
      <c r="B11" s="1"/>
      <c r="C11" s="1"/>
      <c r="D11" s="1"/>
      <c r="F11" s="125">
        <v>0</v>
      </c>
      <c r="G11" s="125">
        <v>0</v>
      </c>
      <c r="H11" s="122">
        <f>F11+G11</f>
        <v>0</v>
      </c>
    </row>
    <row r="12" spans="1:8" ht="15" customHeight="1">
      <c r="A12" s="37" t="s">
        <v>709</v>
      </c>
      <c r="B12" s="1"/>
      <c r="C12" s="1"/>
      <c r="D12" s="1"/>
      <c r="F12" s="125">
        <v>0</v>
      </c>
      <c r="G12" s="125">
        <v>7714</v>
      </c>
      <c r="H12" s="122">
        <f>F12+G12</f>
        <v>7714</v>
      </c>
    </row>
    <row r="13" spans="1:8" ht="15" customHeight="1">
      <c r="A13" s="37" t="s">
        <v>156</v>
      </c>
      <c r="B13" s="1"/>
      <c r="C13" s="1"/>
      <c r="D13" s="1"/>
      <c r="F13" s="126">
        <v>0</v>
      </c>
      <c r="G13" s="126">
        <v>495</v>
      </c>
      <c r="H13" s="122">
        <f>F13+G13</f>
        <v>495</v>
      </c>
    </row>
    <row r="14" spans="1:8" ht="15" customHeight="1">
      <c r="A14" s="37" t="s">
        <v>704</v>
      </c>
      <c r="B14" s="1"/>
      <c r="C14" s="1"/>
      <c r="D14" s="1"/>
      <c r="F14" s="126">
        <v>0</v>
      </c>
      <c r="G14" s="126">
        <v>0</v>
      </c>
      <c r="H14" s="122">
        <f>F14+G14</f>
        <v>0</v>
      </c>
    </row>
    <row r="15" spans="1:8" ht="15" customHeight="1">
      <c r="A15" s="41" t="s">
        <v>705</v>
      </c>
      <c r="B15" s="1"/>
      <c r="C15" s="1"/>
      <c r="D15" s="1"/>
      <c r="F15" s="127">
        <f>F9-F10-F11-F12-F13-F14</f>
        <v>0</v>
      </c>
      <c r="G15" s="127">
        <f>G9-G10-G11-G12-G13-G14</f>
        <v>5269</v>
      </c>
      <c r="H15" s="127">
        <f>H9-H10-H11-H12-H13-H14</f>
        <v>5269</v>
      </c>
    </row>
    <row r="16" spans="1:8" ht="15" customHeight="1">
      <c r="A16" s="37"/>
      <c r="B16" s="38"/>
      <c r="C16" s="38"/>
      <c r="D16" s="38"/>
      <c r="F16" s="38"/>
      <c r="G16" s="38"/>
      <c r="H16" s="1"/>
    </row>
    <row r="17" spans="1:8" ht="15" customHeight="1">
      <c r="A17" s="37" t="s">
        <v>194</v>
      </c>
      <c r="B17" s="1"/>
      <c r="C17" s="1"/>
      <c r="D17" s="42"/>
      <c r="F17" s="43" t="s">
        <v>195</v>
      </c>
      <c r="G17" s="44" t="s">
        <v>196</v>
      </c>
      <c r="H17" s="45"/>
    </row>
    <row r="20" ht="15" customHeight="1">
      <c r="A20" t="s">
        <v>0</v>
      </c>
    </row>
  </sheetData>
  <sheetProtection/>
  <printOptions/>
  <pageMargins left="0.7874015748031497" right="0.7874015748031497" top="0.984251968503937" bottom="0.984251968503937" header="0.5118110236220472" footer="0.5118110236220472"/>
  <pageSetup fitToHeight="1" fitToWidth="1" horizontalDpi="600" verticalDpi="600" orientation="portrait" paperSize="9" scale="94" r:id="rId1"/>
  <headerFooter alignWithMargins="0">
    <oddHeader xml:space="preserve">&amp;LUniversiteter og høyskoler - standard mal for årsregnskap </oddHeader>
    <oddFooter>&amp;LDato: 02.12.2009
Versjon: 3&amp;R&amp;D &amp;T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SSØ</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0-peol</dc:creator>
  <cp:keywords/>
  <dc:description/>
  <cp:lastModifiedBy>beatere</cp:lastModifiedBy>
  <cp:lastPrinted>2010-05-27T11:45:08Z</cp:lastPrinted>
  <dcterms:created xsi:type="dcterms:W3CDTF">2005-10-21T07:03:32Z</dcterms:created>
  <dcterms:modified xsi:type="dcterms:W3CDTF">2010-05-28T13:09:02Z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